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E:\Handball\Kreis-Muenster\Vorlagen\"/>
    </mc:Choice>
  </mc:AlternateContent>
  <xr:revisionPtr revIDLastSave="0" documentId="13_ncr:1_{207E549F-3BDD-4EAD-839F-0DB075D0FCA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brechnung" sheetId="2" r:id="rId1"/>
    <sheet name="Listen" sheetId="3" state="hidden" r:id="rId2"/>
  </sheets>
  <definedNames>
    <definedName name="_xlnm.Print_Area" localSheetId="0">Abrechnung!$A$1:$Z$63</definedName>
    <definedName name="Halle">Listen!$C$1:$E$116</definedName>
    <definedName name="Hallen">Listen!$C$2:$C$116</definedName>
    <definedName name="hallenverz">Listen!$C$2:$F$146</definedName>
    <definedName name="Ligen">Listen!$A$2:$A$23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8" i="2" l="1"/>
  <c r="J26" i="2"/>
  <c r="W26" i="2"/>
  <c r="W38" i="2"/>
  <c r="J38" i="2"/>
  <c r="J35" i="2"/>
  <c r="W35" i="2"/>
  <c r="W19" i="2"/>
  <c r="W29" i="2" l="1"/>
  <c r="J29" i="2"/>
  <c r="E111" i="3"/>
  <c r="C111" i="3"/>
  <c r="E110" i="3"/>
  <c r="C110" i="3"/>
  <c r="E109" i="3"/>
  <c r="C109" i="3"/>
  <c r="E108" i="3"/>
  <c r="C108" i="3"/>
  <c r="E107" i="3"/>
  <c r="C107" i="3"/>
  <c r="E106" i="3"/>
  <c r="C106" i="3"/>
  <c r="E105" i="3"/>
  <c r="C105" i="3"/>
  <c r="E104" i="3"/>
  <c r="C104" i="3"/>
  <c r="E103" i="3"/>
  <c r="C103" i="3"/>
  <c r="E102" i="3"/>
  <c r="C102" i="3"/>
  <c r="E101" i="3"/>
  <c r="C101" i="3"/>
  <c r="E100" i="3"/>
  <c r="C100" i="3"/>
  <c r="E99" i="3"/>
  <c r="C99" i="3"/>
  <c r="E98" i="3"/>
  <c r="C98" i="3"/>
  <c r="E97" i="3"/>
  <c r="C97" i="3"/>
  <c r="E96" i="3"/>
  <c r="C96" i="3"/>
  <c r="E95" i="3"/>
  <c r="C95" i="3"/>
  <c r="E94" i="3"/>
  <c r="C94" i="3"/>
  <c r="E93" i="3"/>
  <c r="C93" i="3"/>
  <c r="E92" i="3"/>
  <c r="C92" i="3"/>
  <c r="E91" i="3"/>
  <c r="C91" i="3"/>
  <c r="E90" i="3"/>
  <c r="C90" i="3"/>
  <c r="E89" i="3"/>
  <c r="C89" i="3"/>
  <c r="E88" i="3"/>
  <c r="C88" i="3"/>
  <c r="E87" i="3"/>
  <c r="C87" i="3"/>
  <c r="E86" i="3"/>
  <c r="C86" i="3"/>
  <c r="E85" i="3"/>
  <c r="C85" i="3"/>
  <c r="E84" i="3"/>
  <c r="C84" i="3"/>
  <c r="E83" i="3"/>
  <c r="C83" i="3"/>
  <c r="E82" i="3"/>
  <c r="C82" i="3"/>
  <c r="E81" i="3"/>
  <c r="C81" i="3"/>
  <c r="E80" i="3"/>
  <c r="C80" i="3"/>
  <c r="E79" i="3"/>
  <c r="C79" i="3"/>
  <c r="E78" i="3"/>
  <c r="C78" i="3"/>
  <c r="E77" i="3"/>
  <c r="C77" i="3"/>
  <c r="E76" i="3"/>
  <c r="C76" i="3"/>
  <c r="E75" i="3"/>
  <c r="C75" i="3"/>
  <c r="E74" i="3"/>
  <c r="C74" i="3"/>
  <c r="E73" i="3"/>
  <c r="C73" i="3"/>
  <c r="E72" i="3"/>
  <c r="C72" i="3"/>
  <c r="E71" i="3"/>
  <c r="C71" i="3"/>
  <c r="E70" i="3"/>
  <c r="C70" i="3"/>
  <c r="E69" i="3"/>
  <c r="C69" i="3"/>
  <c r="E68" i="3"/>
  <c r="C68" i="3"/>
  <c r="E67" i="3"/>
  <c r="C67" i="3"/>
  <c r="E66" i="3"/>
  <c r="C66" i="3"/>
  <c r="E65" i="3"/>
  <c r="C65" i="3"/>
  <c r="E64" i="3"/>
  <c r="C64" i="3"/>
  <c r="E63" i="3"/>
  <c r="C63" i="3"/>
  <c r="E62" i="3"/>
  <c r="C62" i="3"/>
  <c r="E61" i="3"/>
  <c r="C61" i="3"/>
  <c r="E60" i="3"/>
  <c r="C60" i="3"/>
  <c r="E59" i="3"/>
  <c r="C59" i="3"/>
  <c r="E58" i="3"/>
  <c r="C58" i="3"/>
  <c r="E57" i="3"/>
  <c r="C57" i="3"/>
  <c r="E56" i="3"/>
  <c r="C56" i="3"/>
  <c r="E55" i="3"/>
  <c r="C55" i="3"/>
  <c r="E54" i="3"/>
  <c r="C54" i="3"/>
  <c r="E53" i="3"/>
  <c r="C53" i="3"/>
  <c r="E52" i="3"/>
  <c r="C52" i="3"/>
  <c r="E51" i="3"/>
  <c r="C51" i="3"/>
  <c r="E50" i="3"/>
  <c r="C50" i="3"/>
  <c r="E49" i="3"/>
  <c r="C49" i="3"/>
  <c r="E48" i="3"/>
  <c r="C48" i="3"/>
  <c r="E47" i="3"/>
  <c r="C47" i="3"/>
  <c r="E46" i="3"/>
  <c r="C46" i="3"/>
  <c r="E45" i="3"/>
  <c r="C45" i="3"/>
  <c r="E44" i="3"/>
  <c r="C44" i="3"/>
  <c r="E43" i="3"/>
  <c r="C43" i="3"/>
  <c r="E42" i="3"/>
  <c r="C42" i="3"/>
  <c r="E41" i="3"/>
  <c r="C41" i="3"/>
  <c r="E40" i="3"/>
  <c r="C40" i="3"/>
  <c r="E39" i="3"/>
  <c r="C39" i="3"/>
  <c r="E38" i="3"/>
  <c r="C38" i="3"/>
  <c r="E37" i="3"/>
  <c r="C37" i="3"/>
  <c r="E36" i="3"/>
  <c r="C36" i="3"/>
  <c r="E35" i="3"/>
  <c r="C35" i="3"/>
  <c r="E34" i="3"/>
  <c r="C34" i="3"/>
  <c r="E33" i="3"/>
  <c r="C33" i="3"/>
  <c r="E32" i="3"/>
  <c r="C32" i="3"/>
  <c r="E31" i="3"/>
  <c r="C31" i="3"/>
  <c r="E30" i="3"/>
  <c r="C30" i="3"/>
  <c r="E29" i="3"/>
  <c r="C29" i="3"/>
  <c r="E28" i="3"/>
  <c r="C28" i="3"/>
  <c r="E27" i="3"/>
  <c r="C27" i="3"/>
  <c r="E26" i="3"/>
  <c r="C26" i="3"/>
  <c r="E25" i="3"/>
  <c r="C25" i="3"/>
  <c r="E24" i="3"/>
  <c r="C24" i="3"/>
  <c r="E23" i="3"/>
  <c r="C23" i="3"/>
  <c r="E22" i="3"/>
  <c r="C22" i="3"/>
  <c r="E21" i="3"/>
  <c r="C21" i="3"/>
  <c r="E20" i="3"/>
  <c r="C20" i="3"/>
  <c r="E19" i="3"/>
  <c r="C19" i="3"/>
  <c r="E18" i="3"/>
  <c r="C18" i="3"/>
  <c r="E17" i="3"/>
  <c r="C17" i="3"/>
  <c r="E16" i="3"/>
  <c r="C16" i="3"/>
  <c r="E15" i="3"/>
  <c r="C15" i="3"/>
  <c r="E14" i="3"/>
  <c r="C14" i="3"/>
  <c r="E13" i="3"/>
  <c r="C13" i="3"/>
  <c r="E12" i="3"/>
  <c r="C12" i="3"/>
  <c r="E11" i="3"/>
  <c r="C11" i="3"/>
  <c r="E10" i="3"/>
  <c r="C10" i="3"/>
  <c r="E9" i="3"/>
  <c r="C9" i="3"/>
  <c r="E8" i="3"/>
  <c r="C8" i="3"/>
  <c r="E7" i="3"/>
  <c r="C7" i="3"/>
  <c r="E6" i="3"/>
  <c r="C6" i="3"/>
  <c r="E5" i="3"/>
  <c r="C5" i="3"/>
  <c r="E4" i="3"/>
  <c r="C4" i="3"/>
  <c r="E3" i="3"/>
  <c r="C3" i="3"/>
  <c r="W41" i="2" l="1"/>
  <c r="J19" i="2"/>
  <c r="J41" i="2" s="1"/>
  <c r="B58" i="2" l="1"/>
  <c r="V45" i="2"/>
</calcChain>
</file>

<file path=xl/sharedStrings.xml><?xml version="1.0" encoding="utf-8"?>
<sst xmlns="http://schemas.openxmlformats.org/spreadsheetml/2006/main" count="556" uniqueCount="401">
  <si>
    <t>Reisekostenabrechnung</t>
  </si>
  <si>
    <t>für Schiedsrichter</t>
  </si>
  <si>
    <t>Halle</t>
  </si>
  <si>
    <t>in</t>
  </si>
  <si>
    <t>Spielklasse</t>
  </si>
  <si>
    <t>am</t>
  </si>
  <si>
    <t>um</t>
  </si>
  <si>
    <t>Uhr</t>
  </si>
  <si>
    <t>Heimverein</t>
  </si>
  <si>
    <t>Gastverein</t>
  </si>
  <si>
    <t>Name</t>
  </si>
  <si>
    <t>Vorname</t>
  </si>
  <si>
    <t>Fahrtkosten:</t>
  </si>
  <si>
    <t>PKW</t>
  </si>
  <si>
    <t>km - Fahrer</t>
  </si>
  <si>
    <t>km - Beifahrer</t>
  </si>
  <si>
    <t>( 0,30 € )</t>
  </si>
  <si>
    <t>( 0,05 € )</t>
  </si>
  <si>
    <t>öffentliche Verkehrsmittel ( Bahn / ÖPNV )</t>
  </si>
  <si>
    <t>Zuschlag für Wochentagsspiele</t>
  </si>
  <si>
    <t>sonstige Auslagen ( mit Beleg )</t>
  </si>
  <si>
    <t>Summe</t>
  </si>
  <si>
    <t>Gesamtsumme</t>
  </si>
  <si>
    <t>Betrag erhalten:</t>
  </si>
  <si>
    <t>Ort, Datum</t>
  </si>
  <si>
    <t>Unterschrift</t>
  </si>
  <si>
    <t>EDV-Nr.</t>
  </si>
  <si>
    <t>(siehe Tabellen)</t>
  </si>
  <si>
    <t xml:space="preserve">Wir versichern die Richtigkeit der vorgenannten Angaben und erklären, dass wir die erforderliche Steuererklärung selbst veranlassen. </t>
  </si>
  <si>
    <t>Die notwendigen Belege sind beigefügt bzw. lagen dem Verein zur Einsichtnahme vor.</t>
  </si>
  <si>
    <t xml:space="preserve"> Achtung: Getrennte Anreise nur mit Genehmigung des zuständigen Schiedsrichterwartes!</t>
  </si>
  <si>
    <t>Jugend</t>
  </si>
  <si>
    <t>A-Jugend m/w</t>
  </si>
  <si>
    <t>B-Jugend m/w</t>
  </si>
  <si>
    <t>C-Jugend m/w (*)</t>
  </si>
  <si>
    <t>D-Jugend m/w (*)</t>
  </si>
  <si>
    <t>(*): nur, wenn SR offiziell angesetzt</t>
  </si>
  <si>
    <t>Meisterschaftsspiel-Nr.</t>
  </si>
  <si>
    <t>männl. Jgd A</t>
  </si>
  <si>
    <t>männl. Jgd B</t>
  </si>
  <si>
    <t>männl. Jgd C</t>
  </si>
  <si>
    <t>männl. Jgd D</t>
  </si>
  <si>
    <t>weibl. Jgd A</t>
  </si>
  <si>
    <t>weibl. Jgd B</t>
  </si>
  <si>
    <t>weibl. Jgd C</t>
  </si>
  <si>
    <t>weibl. Jgd D</t>
  </si>
  <si>
    <t>Kehlbachhalle Everswinkel</t>
  </si>
  <si>
    <t>Rönnehalle Greven</t>
  </si>
  <si>
    <t>Stadtsporthalle Lengerich</t>
  </si>
  <si>
    <t>Dreifachsporthalle Lengerich</t>
  </si>
  <si>
    <t>Dreingauhalle Drensteinfurt</t>
  </si>
  <si>
    <t>Sporthalle Sassenberg</t>
  </si>
  <si>
    <t>Sporthalle Westbevern</t>
  </si>
  <si>
    <t>Schulzentrum Telgte</t>
  </si>
  <si>
    <t>Marienschule Warendorf</t>
  </si>
  <si>
    <t>Hans-Böckler-Schule Münster</t>
  </si>
  <si>
    <t>Zweifachsporthalle Lengerich</t>
  </si>
  <si>
    <t>Beverhalle Ostbevern</t>
  </si>
  <si>
    <t>Adolph-Kolping-Halle Münster</t>
  </si>
  <si>
    <t>Sporth. Sentruper Höhe Münster</t>
  </si>
  <si>
    <t>Zweifachsporthalle Havixbeck</t>
  </si>
  <si>
    <t>Sporthalle Albachten</t>
  </si>
  <si>
    <t>Vitus Sportcenter Everswinkel</t>
  </si>
  <si>
    <t>Ligen</t>
  </si>
  <si>
    <t>Adresse</t>
  </si>
  <si>
    <t>Schulzentrum Roxel II (Dreifachhalle)</t>
  </si>
  <si>
    <t>Mauritzgymnasium</t>
  </si>
  <si>
    <t>Sporthalle Münster-Ost (2) (Zweifachhalle)</t>
  </si>
  <si>
    <t>Sporthalle Freiherr-vom-Stein-Gymnasium</t>
  </si>
  <si>
    <t>Sporthalle Mosaikschule</t>
  </si>
  <si>
    <t>Schulzentrum Wolbeck Halle 2</t>
  </si>
  <si>
    <t>Schulzentrum Roxel I (Zweifach Halle)</t>
  </si>
  <si>
    <t>Schulzentrum Wolbeck Halle 1</t>
  </si>
  <si>
    <t>Halle am Schwimmbad Hiltrup</t>
  </si>
  <si>
    <t>Bezirksportstätten SZK Halle I</t>
  </si>
  <si>
    <t>Bezirksportstätten SZK Halle II</t>
  </si>
  <si>
    <t>Sporthalle Münster-Ost (Dreifachhalle)</t>
  </si>
  <si>
    <t>Sporthalle Gremmendorf</t>
  </si>
  <si>
    <t>Verbundschulhalle Everswinkel</t>
  </si>
  <si>
    <t>Emssporthalle Greven</t>
  </si>
  <si>
    <t>Ladbergen Sporthalle I</t>
  </si>
  <si>
    <t>Ladbergen Sporthalle II</t>
  </si>
  <si>
    <t>Westtorsporthalle Sendenhorst</t>
  </si>
  <si>
    <t>Realschule St.-Martin-Sporthalle Sendenhorst</t>
  </si>
  <si>
    <t>Sporthalle (2) im Sportpark Senden</t>
  </si>
  <si>
    <t>Neue Halle (1) im Sportpark Senden</t>
  </si>
  <si>
    <t>Sporth. Profil-Schule Ascheberg</t>
  </si>
  <si>
    <t>Schulzentrum Telgte - kl. Halle</t>
  </si>
  <si>
    <t>Schulzentrum Telgte - Neue Halle</t>
  </si>
  <si>
    <t>Sporthalle am Ölberg</t>
  </si>
  <si>
    <t>BW-Sportschule Warendorf A</t>
  </si>
  <si>
    <t>Baumberge Sporthalle Havixbeck</t>
  </si>
  <si>
    <t>Ort</t>
  </si>
  <si>
    <t>Bitte Liga auswählen</t>
  </si>
  <si>
    <t>wird autom erstellt</t>
  </si>
  <si>
    <t>Hallenauswahl</t>
  </si>
  <si>
    <t>Ahaus</t>
  </si>
  <si>
    <t>Sporthalle Anne-Frank-Realschule</t>
  </si>
  <si>
    <t>Kivitstegge</t>
  </si>
  <si>
    <t>Hof zum Ahaus 8</t>
  </si>
  <si>
    <t>Sporthalle Vestert II</t>
  </si>
  <si>
    <t>Ascheberg</t>
  </si>
  <si>
    <t>Nordkirchener Straße 8</t>
  </si>
  <si>
    <t>Sporthalle Billerbeck</t>
  </si>
  <si>
    <t>Billerbeck</t>
  </si>
  <si>
    <t>Zum Alten Hof 1</t>
  </si>
  <si>
    <t>Sporthalle am Fredesteen</t>
  </si>
  <si>
    <t>Coesfeld</t>
  </si>
  <si>
    <t>Am Fredesteen</t>
  </si>
  <si>
    <t>Sporthalle I Schulzentrum</t>
  </si>
  <si>
    <t>Holtwicker Straße</t>
  </si>
  <si>
    <t>Sporthalle II Schulzentrum</t>
  </si>
  <si>
    <t>Drensteinfurt</t>
  </si>
  <si>
    <t>Sendenhorster Straße 15</t>
  </si>
  <si>
    <t>Emshalle Emsdetten</t>
  </si>
  <si>
    <t>Emsdetten</t>
  </si>
  <si>
    <t>Friedrichstraße 4</t>
  </si>
  <si>
    <t>Euregiohalle</t>
  </si>
  <si>
    <t>Albertstraße</t>
  </si>
  <si>
    <t>Martinum-Sporthalle</t>
  </si>
  <si>
    <t>Dahlmannsbusch 14</t>
  </si>
  <si>
    <t>Spiel- und Sporthalle</t>
  </si>
  <si>
    <t>Stauffenbergstraße</t>
  </si>
  <si>
    <t>Everswinkel</t>
  </si>
  <si>
    <t>Alverskirchener Straße 15</t>
  </si>
  <si>
    <t>Alverskirchener Straße 14</t>
  </si>
  <si>
    <t>Alverskirchener Straße 25</t>
  </si>
  <si>
    <t>Dreifachhalle Borkener Damm</t>
  </si>
  <si>
    <t>Gescher</t>
  </si>
  <si>
    <t>Am Borkener Damm</t>
  </si>
  <si>
    <t>Greven</t>
  </si>
  <si>
    <t>Lindenstraße 53</t>
  </si>
  <si>
    <t>Teichstraße 51</t>
  </si>
  <si>
    <t>Walgenbachsporthalle Reckenfeld</t>
  </si>
  <si>
    <t>Greven-Reckenfeld</t>
  </si>
  <si>
    <t>Wittlerdamm 45</t>
  </si>
  <si>
    <t>Gronau</t>
  </si>
  <si>
    <t>Sporthalle Epe</t>
  </si>
  <si>
    <t>Gasstraße 17</t>
  </si>
  <si>
    <t>Sporthalle I Laubstiege</t>
  </si>
  <si>
    <t>Laubstiege 23</t>
  </si>
  <si>
    <t>Sporthalle II Laubstiege</t>
  </si>
  <si>
    <t>Havixbeck</t>
  </si>
  <si>
    <t>Altenberger Straße 44</t>
  </si>
  <si>
    <t>Sporthalle Hopsten</t>
  </si>
  <si>
    <t>Hopsten</t>
  </si>
  <si>
    <t>Rüschendorfer Straße</t>
  </si>
  <si>
    <t>Harkenberghalle</t>
  </si>
  <si>
    <t>Hörstel</t>
  </si>
  <si>
    <t>Westfalenstraße</t>
  </si>
  <si>
    <t>Ludgerus-Sporthalle</t>
  </si>
  <si>
    <t>Ibbenbürener Straße</t>
  </si>
  <si>
    <t>Grüne Halle</t>
  </si>
  <si>
    <t>Hörstel-Riesenbeck</t>
  </si>
  <si>
    <t>Im Vogelsang</t>
  </si>
  <si>
    <t>Goethe Halle</t>
  </si>
  <si>
    <t>Ibbenbüren</t>
  </si>
  <si>
    <t>Wilhelmstraße 16</t>
  </si>
  <si>
    <t>Halle Bockraden</t>
  </si>
  <si>
    <t>Michaelschule</t>
  </si>
  <si>
    <t>Halle Ost am Sportzentrum</t>
  </si>
  <si>
    <t>Am Sportzentrum 22</t>
  </si>
  <si>
    <t>Halle West an der Realschule</t>
  </si>
  <si>
    <t>West-/Schulstrasse</t>
  </si>
  <si>
    <t>Kepler-Halle</t>
  </si>
  <si>
    <t>Wilhelmstraße 210</t>
  </si>
  <si>
    <t>Ladbergen</t>
  </si>
  <si>
    <t>Jahnstraße 1a</t>
  </si>
  <si>
    <t>Auf dem Rott 10</t>
  </si>
  <si>
    <t>Sporthalle Brigidenschule</t>
  </si>
  <si>
    <t>Legden</t>
  </si>
  <si>
    <t>Wibbeltstraße 15</t>
  </si>
  <si>
    <t>Lengerich</t>
  </si>
  <si>
    <t>Eduard-Lagemann-Straße 1</t>
  </si>
  <si>
    <t>Kirchpatt 39</t>
  </si>
  <si>
    <t>Bahnhofstraße 109</t>
  </si>
  <si>
    <t>Lienen-Kattenvenne</t>
  </si>
  <si>
    <t>Auf den Kämpen 2</t>
  </si>
  <si>
    <t>Halle Berentelg</t>
  </si>
  <si>
    <t>Mettingen</t>
  </si>
  <si>
    <t>Neuenkirchener Straße</t>
  </si>
  <si>
    <t>Tüöttensporthalle</t>
  </si>
  <si>
    <t>Nordstraße 39</t>
  </si>
  <si>
    <t>Münster</t>
  </si>
  <si>
    <t>Lotharinger Straße 30</t>
  </si>
  <si>
    <t>M.-von-Richthofen-Straße</t>
  </si>
  <si>
    <t>Ludwig-Erhard-Schule Münster</t>
  </si>
  <si>
    <t>Gut Insel 41</t>
  </si>
  <si>
    <t>Wersebeckmannweg 81</t>
  </si>
  <si>
    <t>Sentruper Straße 155</t>
  </si>
  <si>
    <t>Hohe Geist 7</t>
  </si>
  <si>
    <t>Dieckmannstraße 141</t>
  </si>
  <si>
    <t>Dieckmannstraße 131</t>
  </si>
  <si>
    <t>Sporthalle Peter-Wust-Schule</t>
  </si>
  <si>
    <t>Dingbängerweg 80</t>
  </si>
  <si>
    <t>Münster-Albachten</t>
  </si>
  <si>
    <t>Münster-Gremmendorf</t>
  </si>
  <si>
    <t>Anton-Knubel-Weg 24</t>
  </si>
  <si>
    <t>Münster-Hiltrup</t>
  </si>
  <si>
    <t>Westfalenstraße 201</t>
  </si>
  <si>
    <t>Münster-Kinderhaus</t>
  </si>
  <si>
    <t>von-Humboldt-Straße 2</t>
  </si>
  <si>
    <t>Münster-Roxel</t>
  </si>
  <si>
    <t>Tilbecker Straße 24</t>
  </si>
  <si>
    <t>Münster-Wolbeck</t>
  </si>
  <si>
    <t>von-Holte-Straße 56</t>
  </si>
  <si>
    <t>Sporthalle am Westfalenring</t>
  </si>
  <si>
    <t>Neuenkirchen</t>
  </si>
  <si>
    <t>Westfalenring 39</t>
  </si>
  <si>
    <t>Sporthalle Arnold-Janssen-Gymnasium</t>
  </si>
  <si>
    <t>Emsdettener Strasse 242</t>
  </si>
  <si>
    <t>Sporthalle Wichernschule</t>
  </si>
  <si>
    <t>Nordwalde</t>
  </si>
  <si>
    <t>Wichernstraße</t>
  </si>
  <si>
    <t>Sporthalle am Gymnasium</t>
  </si>
  <si>
    <t>Nottuln</t>
  </si>
  <si>
    <t>Dülmener Straße</t>
  </si>
  <si>
    <t>Ochtrup</t>
  </si>
  <si>
    <t>gegenüber Lindhorststraße 30</t>
  </si>
  <si>
    <t>Stadthalle Ochtrup</t>
  </si>
  <si>
    <t>Gronauer Straße</t>
  </si>
  <si>
    <t>Ostbevern</t>
  </si>
  <si>
    <t>Schulstraße 17</t>
  </si>
  <si>
    <t>Sporthalle Schulzentrum</t>
  </si>
  <si>
    <t>Recke</t>
  </si>
  <si>
    <t>Brookweg 7</t>
  </si>
  <si>
    <t>Sporthalle am Rathaus</t>
  </si>
  <si>
    <t>Reken</t>
  </si>
  <si>
    <t>Kirchstraße</t>
  </si>
  <si>
    <t>Sporthalle Erler Straße</t>
  </si>
  <si>
    <t>Rhade</t>
  </si>
  <si>
    <t>Erler Straße</t>
  </si>
  <si>
    <t>Rheine</t>
  </si>
  <si>
    <t>Kopernikussporthalle</t>
  </si>
  <si>
    <t>Schützenstraße</t>
  </si>
  <si>
    <t>Sporthalle Emsland-Gymnasium</t>
  </si>
  <si>
    <t>Bühnertstraße 120</t>
  </si>
  <si>
    <t>Schulzentrum Saerbeck</t>
  </si>
  <si>
    <t>Saerbeck</t>
  </si>
  <si>
    <t>Lindenstraße</t>
  </si>
  <si>
    <t>Sassenberg</t>
  </si>
  <si>
    <t>Herxfeld 1</t>
  </si>
  <si>
    <t>Sporthalle der Hauptschule</t>
  </si>
  <si>
    <t>Schöppingen</t>
  </si>
  <si>
    <t>Bergstiege</t>
  </si>
  <si>
    <t>Senden</t>
  </si>
  <si>
    <t>Bulderner Straße 13 b</t>
  </si>
  <si>
    <t>Bulderner Straße 13 c</t>
  </si>
  <si>
    <t>Sendenhorst</t>
  </si>
  <si>
    <t>Jahnstraße 13</t>
  </si>
  <si>
    <t>Westtor 31a</t>
  </si>
  <si>
    <t>Burgsporthalle</t>
  </si>
  <si>
    <t>Stadtlohn</t>
  </si>
  <si>
    <t>Burgstraße 29</t>
  </si>
  <si>
    <t>Sporthalle Geschwister-Scholl-Gymnasium</t>
  </si>
  <si>
    <t>Kreuzstraße 56</t>
  </si>
  <si>
    <t>Sporthalle an der Realschule</t>
  </si>
  <si>
    <t>Steinfurt-Borghorst</t>
  </si>
  <si>
    <t>Sporthalle Nicomedes</t>
  </si>
  <si>
    <t>Kapellenstrasse 6</t>
  </si>
  <si>
    <t>Dreifachhalle der Schule am Bagno</t>
  </si>
  <si>
    <t>Steinfurt-Burgsteinfurt</t>
  </si>
  <si>
    <t>Liedekerker Straße 64</t>
  </si>
  <si>
    <t>Kreissporthalle der Wirtschaftsschulen</t>
  </si>
  <si>
    <t>Gartenstraße</t>
  </si>
  <si>
    <t>Willibrordsporthalle</t>
  </si>
  <si>
    <t>Stegerwaldstraße 24</t>
  </si>
  <si>
    <t>Südlohn</t>
  </si>
  <si>
    <t>Telgte</t>
  </si>
  <si>
    <t>Aug.-Winkhaus-Straße 17</t>
  </si>
  <si>
    <t>Telgte-Westbevern</t>
  </si>
  <si>
    <t>Engeldamm 6</t>
  </si>
  <si>
    <t>Hamalandhalle</t>
  </si>
  <si>
    <t>Vreden</t>
  </si>
  <si>
    <t>Up de Bookholt</t>
  </si>
  <si>
    <t>Walberthalle</t>
  </si>
  <si>
    <t>Widukindstraße 21</t>
  </si>
  <si>
    <t>Warendorf</t>
  </si>
  <si>
    <t>Dr.-Rau-Allee</t>
  </si>
  <si>
    <t>Breslauer Straße</t>
  </si>
  <si>
    <t>Zweifachhalle Sportzentrum</t>
  </si>
  <si>
    <t>Wettringen</t>
  </si>
  <si>
    <t>EDV-Nr</t>
  </si>
  <si>
    <t>PLZ</t>
  </si>
  <si>
    <t>Straße</t>
  </si>
  <si>
    <t>über Hallenauswahl auswählen</t>
  </si>
  <si>
    <t>Ausbleibezeit</t>
  </si>
  <si>
    <t>5,00 € / Std</t>
  </si>
  <si>
    <t>Spielleitung</t>
  </si>
  <si>
    <t>2,50 € / Spiel</t>
  </si>
  <si>
    <t>Münsterlandliga</t>
  </si>
  <si>
    <t>Männer / Frauen</t>
  </si>
  <si>
    <t>Münsterlandklasse</t>
  </si>
  <si>
    <t>Münsterlandliga Männer</t>
  </si>
  <si>
    <t>Münsterlandliga Frauen</t>
  </si>
  <si>
    <t>Münsterlandklasse Männer</t>
  </si>
  <si>
    <t>Münsterlandklasse Frauen</t>
  </si>
  <si>
    <t>Testspiel</t>
  </si>
  <si>
    <t>Kreisliga Männer</t>
  </si>
  <si>
    <t>Kreisliga Frauen</t>
  </si>
  <si>
    <t>Kreisklasse Männer</t>
  </si>
  <si>
    <t>Kreisklasse Frauen</t>
  </si>
  <si>
    <t>Kreispokal Männer</t>
  </si>
  <si>
    <t>Kreispokal Frauen</t>
  </si>
  <si>
    <t>Sporthalle Käthe-Kollwitz-Schule</t>
  </si>
  <si>
    <t>Gesamtschule Münster-Mitte</t>
  </si>
  <si>
    <t>Sporthalle Mathilde Anneke Gesamtschule</t>
  </si>
  <si>
    <t>Sporth. Münster-Albachten 3 fach</t>
  </si>
  <si>
    <t>Dreifachsporthalle</t>
  </si>
  <si>
    <t>Westerkappeln</t>
  </si>
  <si>
    <t>Sträterstraße 5</t>
  </si>
  <si>
    <t>Dirkes Allee</t>
  </si>
  <si>
    <t>Jüdefelderstraße 10 - 15</t>
  </si>
  <si>
    <t>Manfred-von-Richthofen-Straße 46</t>
  </si>
  <si>
    <t>M.-von-Richthofen-Straße 60</t>
  </si>
  <si>
    <t>Rudolf-Harbig-Straße 20</t>
  </si>
  <si>
    <t>Krummer Weg 36</t>
  </si>
  <si>
    <t>Osnabrücker Str. 27</t>
  </si>
  <si>
    <t>Friedhofstraße 20</t>
  </si>
  <si>
    <t>Turniere</t>
  </si>
  <si>
    <t>Ausbleibezeit (Std)</t>
  </si>
  <si>
    <t>je</t>
  </si>
  <si>
    <t>x</t>
  </si>
  <si>
    <t>Anzahl Spiele</t>
  </si>
  <si>
    <t>Dauer (min)</t>
  </si>
  <si>
    <t>Spielleitungs-Entschädigung</t>
  </si>
  <si>
    <r>
      <t>(</t>
    </r>
    <r>
      <rPr>
        <sz val="9"/>
        <rFont val="Arial"/>
        <family val="2"/>
      </rPr>
      <t>alle Ligen, Mo - Fr</t>
    </r>
    <r>
      <rPr>
        <b/>
        <sz val="9"/>
        <rFont val="Arial"/>
        <family val="2"/>
      </rPr>
      <t xml:space="preserve"> außer Feiertage </t>
    </r>
    <r>
      <rPr>
        <sz val="9"/>
        <rFont val="Arial"/>
        <family val="2"/>
      </rPr>
      <t>Zuschlag + 10,- €</t>
    </r>
    <r>
      <rPr>
        <b/>
        <sz val="9"/>
        <rFont val="Arial"/>
        <family val="2"/>
      </rPr>
      <t>)</t>
    </r>
  </si>
  <si>
    <t>(z.B. Parkgebühren)</t>
  </si>
  <si>
    <t>PLZ + Wohnort ; Straße</t>
  </si>
  <si>
    <t>Kreisliga/Kreisklasse</t>
  </si>
  <si>
    <t>Kreispokal</t>
  </si>
  <si>
    <t>Turnierspiele</t>
  </si>
  <si>
    <t>Turnierspiel</t>
  </si>
  <si>
    <t>48683</t>
  </si>
  <si>
    <t>59387</t>
  </si>
  <si>
    <t>48727</t>
  </si>
  <si>
    <t>48653</t>
  </si>
  <si>
    <t>48317</t>
  </si>
  <si>
    <t>48282</t>
  </si>
  <si>
    <t>48351</t>
  </si>
  <si>
    <t>48712</t>
  </si>
  <si>
    <t>48268</t>
  </si>
  <si>
    <t>48599</t>
  </si>
  <si>
    <t>48329</t>
  </si>
  <si>
    <t>48496</t>
  </si>
  <si>
    <t>48477</t>
  </si>
  <si>
    <t>49477</t>
  </si>
  <si>
    <t>49479</t>
  </si>
  <si>
    <t>49549</t>
  </si>
  <si>
    <t>48739</t>
  </si>
  <si>
    <t>49525</t>
  </si>
  <si>
    <t>49536</t>
  </si>
  <si>
    <t>49497</t>
  </si>
  <si>
    <t>48155</t>
  </si>
  <si>
    <t>48151</t>
  </si>
  <si>
    <t>48149</t>
  </si>
  <si>
    <t>48145</t>
  </si>
  <si>
    <t>48147</t>
  </si>
  <si>
    <t>48163</t>
  </si>
  <si>
    <t>48161</t>
  </si>
  <si>
    <t>48153</t>
  </si>
  <si>
    <t>48167</t>
  </si>
  <si>
    <t>48165</t>
  </si>
  <si>
    <t>48159</t>
  </si>
  <si>
    <t>48485</t>
  </si>
  <si>
    <t>48356</t>
  </si>
  <si>
    <t>48301</t>
  </si>
  <si>
    <t>48607</t>
  </si>
  <si>
    <t>48346</t>
  </si>
  <si>
    <t>49509</t>
  </si>
  <si>
    <t>48734</t>
  </si>
  <si>
    <t>46286</t>
  </si>
  <si>
    <t>48431</t>
  </si>
  <si>
    <t>48429</t>
  </si>
  <si>
    <t>48369</t>
  </si>
  <si>
    <t>48336</t>
  </si>
  <si>
    <t>48624</t>
  </si>
  <si>
    <t>48308</t>
  </si>
  <si>
    <t>48324</t>
  </si>
  <si>
    <t>48703</t>
  </si>
  <si>
    <t>48565</t>
  </si>
  <si>
    <t>46354</t>
  </si>
  <si>
    <t>48291</t>
  </si>
  <si>
    <t>48691</t>
  </si>
  <si>
    <t>48231</t>
  </si>
  <si>
    <t>49492</t>
  </si>
  <si>
    <t>48493</t>
  </si>
  <si>
    <t>Kusenhook</t>
  </si>
  <si>
    <t>Uppenkampstiege 17</t>
  </si>
  <si>
    <t>Schillerstraße 95</t>
  </si>
  <si>
    <t>Dutumer Straße 15</t>
  </si>
  <si>
    <t>Elter Str. 27</t>
  </si>
  <si>
    <t>Emsdettener Straße 46</t>
  </si>
  <si>
    <t>Pfarrer-Becker-Straße 9</t>
  </si>
  <si>
    <t>Sporthalle Berufsschule</t>
  </si>
  <si>
    <t>Sporthalle Pascal Gymnasium</t>
  </si>
  <si>
    <t>Sporthalle Hansa-Berufskolleg</t>
  </si>
  <si>
    <t>Hummelbachhalle</t>
  </si>
  <si>
    <t>Sporthalle Kaufm. Schulen</t>
  </si>
  <si>
    <t>Sporthalle Euregio Gesamtschule II</t>
  </si>
  <si>
    <t>Jakobi Sporthalle Oeding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</si>
</sst>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.##0.00\ [$€-1]_-;\-* #.##0.00\ [$€-1]_-;_-* &quot;-&quot;??\ [$€-1]_-"/>
    <numFmt numFmtId="165" formatCode="h:mm"/>
    <numFmt numFmtId="166" formatCode="h:mm;@"/>
    <numFmt numFmtId="167" formatCode="#,##0.00\ &quot;€&quot;"/>
  </numFmts>
  <fonts count="23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7"/>
      <name val="Arial Narrow"/>
      <family val="2"/>
    </font>
    <font>
      <b/>
      <sz val="18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sz val="12"/>
      <name val="Times New Roman"/>
      <family val="1"/>
    </font>
    <font>
      <sz val="10"/>
      <color rgb="FF27282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0" fontId="15" fillId="0" borderId="0" xfId="0" applyFont="1"/>
    <xf numFmtId="0" fontId="7" fillId="0" borderId="2" xfId="0" applyFont="1" applyBorder="1" applyAlignment="1" applyProtection="1">
      <alignment horizontal="center" vertical="center"/>
      <protection hidden="1"/>
    </xf>
    <xf numFmtId="0" fontId="9" fillId="0" borderId="3" xfId="0" applyFont="1" applyBorder="1" applyProtection="1"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left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left"/>
      <protection hidden="1"/>
    </xf>
    <xf numFmtId="0" fontId="8" fillId="0" borderId="9" xfId="0" applyFont="1" applyBorder="1" applyAlignment="1" applyProtection="1">
      <alignment horizontal="left"/>
      <protection hidden="1"/>
    </xf>
    <xf numFmtId="0" fontId="8" fillId="0" borderId="9" xfId="0" applyFont="1" applyBorder="1" applyAlignment="1" applyProtection="1">
      <alignment horizontal="left" vertical="center"/>
      <protection hidden="1"/>
    </xf>
    <xf numFmtId="0" fontId="7" fillId="0" borderId="10" xfId="0" applyFont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horizontal="left"/>
      <protection hidden="1"/>
    </xf>
    <xf numFmtId="0" fontId="9" fillId="0" borderId="1" xfId="0" applyFont="1" applyBorder="1" applyProtection="1"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7" fillId="0" borderId="8" xfId="0" applyFont="1" applyBorder="1" applyAlignment="1" applyProtection="1">
      <alignment horizontal="left" vertical="center"/>
      <protection hidden="1"/>
    </xf>
    <xf numFmtId="0" fontId="8" fillId="0" borderId="12" xfId="0" applyFont="1" applyBorder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9" fillId="0" borderId="12" xfId="0" applyFont="1" applyBorder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0" borderId="6" xfId="0" applyFont="1" applyBorder="1" applyAlignment="1" applyProtection="1">
      <alignment horizontal="left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44" fontId="6" fillId="0" borderId="0" xfId="2" applyFont="1" applyBorder="1" applyAlignment="1" applyProtection="1">
      <alignment horizontal="right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vertical="center"/>
      <protection hidden="1"/>
    </xf>
    <xf numFmtId="0" fontId="1" fillId="0" borderId="6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>
      <alignment vertical="center" wrapText="1"/>
    </xf>
    <xf numFmtId="0" fontId="8" fillId="0" borderId="15" xfId="0" applyFont="1" applyBorder="1" applyAlignment="1" applyProtection="1">
      <alignment vertical="center"/>
      <protection hidden="1"/>
    </xf>
    <xf numFmtId="167" fontId="8" fillId="0" borderId="0" xfId="2" applyNumberFormat="1" applyFont="1" applyFill="1" applyBorder="1" applyAlignment="1" applyProtection="1">
      <alignment vertical="center"/>
      <protection hidden="1"/>
    </xf>
    <xf numFmtId="0" fontId="8" fillId="0" borderId="17" xfId="0" applyFont="1" applyBorder="1" applyAlignment="1" applyProtection="1">
      <alignment vertical="center"/>
      <protection hidden="1"/>
    </xf>
    <xf numFmtId="0" fontId="3" fillId="0" borderId="9" xfId="0" applyFont="1" applyBorder="1" applyAlignment="1">
      <alignment horizontal="center" vertical="center"/>
    </xf>
    <xf numFmtId="0" fontId="8" fillId="0" borderId="9" xfId="0" applyFont="1" applyBorder="1" applyAlignment="1" applyProtection="1">
      <alignment vertical="center"/>
      <protection hidden="1"/>
    </xf>
    <xf numFmtId="44" fontId="8" fillId="0" borderId="0" xfId="2" applyFont="1" applyFill="1" applyBorder="1" applyAlignment="1" applyProtection="1">
      <alignment vertical="center" wrapText="1"/>
      <protection hidden="1"/>
    </xf>
    <xf numFmtId="167" fontId="8" fillId="0" borderId="0" xfId="2" applyNumberFormat="1" applyFont="1" applyFill="1" applyBorder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left" vertical="center" indent="1"/>
      <protection hidden="1"/>
    </xf>
    <xf numFmtId="0" fontId="20" fillId="0" borderId="0" xfId="0" applyFont="1"/>
    <xf numFmtId="0" fontId="20" fillId="0" borderId="0" xfId="0" applyFont="1" applyAlignment="1">
      <alignment horizontal="left" vertical="center"/>
    </xf>
    <xf numFmtId="165" fontId="20" fillId="0" borderId="0" xfId="0" applyNumberFormat="1" applyFont="1" applyAlignment="1">
      <alignment horizontal="left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/>
    </xf>
    <xf numFmtId="0" fontId="13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left" vertical="center"/>
      <protection hidden="1"/>
    </xf>
    <xf numFmtId="0" fontId="9" fillId="2" borderId="6" xfId="0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9" fillId="2" borderId="8" xfId="0" applyFont="1" applyFill="1" applyBorder="1" applyAlignment="1" applyProtection="1">
      <alignment horizontal="left" vertical="center"/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vertical="center"/>
      <protection hidden="1"/>
    </xf>
    <xf numFmtId="0" fontId="19" fillId="2" borderId="9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167" fontId="8" fillId="0" borderId="0" xfId="2" applyNumberFormat="1" applyFont="1" applyFill="1" applyBorder="1" applyAlignment="1" applyProtection="1">
      <alignment horizontal="center" vertical="center" wrapText="1"/>
      <protection hidden="1"/>
    </xf>
    <xf numFmtId="167" fontId="8" fillId="0" borderId="16" xfId="2" applyNumberFormat="1" applyFont="1" applyFill="1" applyBorder="1" applyAlignment="1" applyProtection="1">
      <alignment horizontal="center" vertical="center" wrapText="1"/>
      <protection hidden="1"/>
    </xf>
    <xf numFmtId="167" fontId="8" fillId="0" borderId="9" xfId="2" applyNumberFormat="1" applyFont="1" applyFill="1" applyBorder="1" applyAlignment="1" applyProtection="1">
      <alignment horizontal="center" vertical="center" wrapText="1"/>
      <protection hidden="1"/>
    </xf>
    <xf numFmtId="167" fontId="8" fillId="0" borderId="18" xfId="2" applyNumberFormat="1" applyFont="1" applyFill="1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left" vertical="center"/>
      <protection hidden="1"/>
    </xf>
    <xf numFmtId="0" fontId="19" fillId="2" borderId="9" xfId="0" applyFont="1" applyFill="1" applyBorder="1" applyAlignment="1" applyProtection="1">
      <alignment horizontal="center" vertical="center"/>
      <protection locked="0"/>
    </xf>
    <xf numFmtId="167" fontId="19" fillId="2" borderId="9" xfId="2" applyNumberFormat="1" applyFont="1" applyFill="1" applyBorder="1" applyAlignment="1" applyProtection="1">
      <alignment horizontal="right" vertical="center"/>
      <protection hidden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10" fillId="2" borderId="0" xfId="0" applyFont="1" applyFill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167" fontId="19" fillId="0" borderId="9" xfId="2" applyNumberFormat="1" applyFont="1" applyBorder="1" applyAlignment="1" applyProtection="1">
      <alignment horizontal="right" vertical="center"/>
      <protection locked="0"/>
    </xf>
    <xf numFmtId="0" fontId="8" fillId="0" borderId="12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49" fontId="8" fillId="0" borderId="0" xfId="0" applyNumberFormat="1" applyFont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left" vertical="center"/>
      <protection hidden="1"/>
    </xf>
    <xf numFmtId="0" fontId="19" fillId="0" borderId="9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left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8" fillId="0" borderId="7" xfId="0" applyFont="1" applyBorder="1" applyProtection="1">
      <protection hidden="1"/>
    </xf>
    <xf numFmtId="14" fontId="6" fillId="0" borderId="9" xfId="0" applyNumberFormat="1" applyFont="1" applyBorder="1" applyAlignment="1" applyProtection="1">
      <alignment horizontal="center" vertical="center"/>
      <protection locked="0"/>
    </xf>
    <xf numFmtId="166" fontId="6" fillId="0" borderId="9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/>
      <protection hidden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hidden="1"/>
    </xf>
    <xf numFmtId="167" fontId="19" fillId="2" borderId="9" xfId="2" applyNumberFormat="1" applyFont="1" applyFill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</cellXfs>
  <cellStyles count="3">
    <cellStyle name="Euro" xfId="1" xr:uid="{00000000-0005-0000-0000-000000000000}"/>
    <cellStyle name="Standard" xfId="0" builtinId="0"/>
    <cellStyle name="Währung" xfId="2" builtinId="4"/>
  </cellStyles>
  <dxfs count="26">
    <dxf>
      <font>
        <b/>
        <i val="0"/>
        <color rgb="FFFF0000"/>
      </font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rgb="FFFF0000"/>
      </font>
    </dxf>
    <dxf>
      <font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276225</xdr:colOff>
      <xdr:row>0</xdr:row>
      <xdr:rowOff>0</xdr:rowOff>
    </xdr:from>
    <xdr:to>
      <xdr:col>26</xdr:col>
      <xdr:colOff>0</xdr:colOff>
      <xdr:row>5</xdr:row>
      <xdr:rowOff>101720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086475" y="0"/>
          <a:ext cx="2352675" cy="958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9525</xdr:rowOff>
    </xdr:from>
    <xdr:to>
      <xdr:col>3</xdr:col>
      <xdr:colOff>95250</xdr:colOff>
      <xdr:row>4</xdr:row>
      <xdr:rowOff>142875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"/>
          <a:ext cx="895350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I65"/>
  <sheetViews>
    <sheetView showGridLines="0" tabSelected="1" zoomScaleNormal="100" workbookViewId="0">
      <selection activeCell="O18" sqref="O18"/>
    </sheetView>
  </sheetViews>
  <sheetFormatPr baseColWidth="10" defaultColWidth="11.42578125" defaultRowHeight="9" x14ac:dyDescent="0.2"/>
  <cols>
    <col min="1" max="1" width="2.28515625" style="1" customWidth="1"/>
    <col min="2" max="2" width="5.28515625" style="1" customWidth="1"/>
    <col min="3" max="3" width="4.7109375" style="1" customWidth="1"/>
    <col min="4" max="5" width="5.7109375" style="1" customWidth="1"/>
    <col min="6" max="6" width="4.7109375" style="1" customWidth="1"/>
    <col min="7" max="7" width="5.7109375" style="1" customWidth="1"/>
    <col min="8" max="8" width="7.42578125" style="1" customWidth="1"/>
    <col min="9" max="9" width="4.7109375" style="1" customWidth="1"/>
    <col min="10" max="12" width="5.28515625" style="1" customWidth="1"/>
    <col min="13" max="14" width="2.28515625" style="1" customWidth="1"/>
    <col min="15" max="15" width="5.28515625" style="1" customWidth="1"/>
    <col min="16" max="16" width="4.7109375" style="1" customWidth="1"/>
    <col min="17" max="18" width="5.7109375" style="1" customWidth="1"/>
    <col min="19" max="19" width="4.7109375" style="1" customWidth="1"/>
    <col min="20" max="20" width="5.7109375" style="1" customWidth="1"/>
    <col min="21" max="21" width="6.140625" style="1" customWidth="1"/>
    <col min="22" max="22" width="4.7109375" style="1" customWidth="1"/>
    <col min="23" max="25" width="5.28515625" style="1" customWidth="1"/>
    <col min="26" max="26" width="2.28515625" style="1" customWidth="1"/>
    <col min="27" max="29" width="4.7109375" style="1" customWidth="1"/>
    <col min="30" max="30" width="13.7109375" style="1" bestFit="1" customWidth="1"/>
    <col min="31" max="31" width="5.5703125" style="1" bestFit="1" customWidth="1"/>
    <col min="32" max="34" width="5.7109375" style="1" customWidth="1"/>
    <col min="35" max="16384" width="11.42578125" style="1"/>
  </cols>
  <sheetData>
    <row r="1" spans="1:35" ht="14.1" customHeight="1" x14ac:dyDescent="0.2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</row>
    <row r="2" spans="1:35" ht="14.1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</row>
    <row r="3" spans="1:35" ht="14.1" customHeight="1" x14ac:dyDescent="0.2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</row>
    <row r="4" spans="1:35" ht="14.1" customHeight="1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</row>
    <row r="5" spans="1:35" ht="14.1" customHeight="1" thickBot="1" x14ac:dyDescent="0.25">
      <c r="A5" s="2"/>
      <c r="B5" s="3"/>
      <c r="C5" s="2"/>
      <c r="D5" s="2"/>
      <c r="E5" s="2"/>
      <c r="F5" s="2"/>
      <c r="G5" s="2"/>
      <c r="H5" s="2"/>
      <c r="I5" s="2"/>
      <c r="J5" s="2"/>
      <c r="K5" s="2"/>
      <c r="L5" s="4"/>
      <c r="M5" s="4"/>
      <c r="P5" s="56"/>
      <c r="Q5" s="56"/>
      <c r="R5" s="56"/>
      <c r="S5" s="56"/>
      <c r="T5" s="56"/>
      <c r="U5" s="56"/>
      <c r="V5" s="56"/>
      <c r="W5" s="5"/>
      <c r="X5" s="5"/>
      <c r="Y5" s="5"/>
      <c r="Z5" s="5"/>
    </row>
    <row r="6" spans="1:35" ht="24.95" customHeight="1" thickTop="1" x14ac:dyDescent="0.25">
      <c r="A6" s="7"/>
      <c r="B6" s="123" t="s">
        <v>37</v>
      </c>
      <c r="C6" s="123"/>
      <c r="D6" s="123"/>
      <c r="E6" s="123"/>
      <c r="F6" s="124"/>
      <c r="G6" s="124"/>
      <c r="H6" s="124"/>
      <c r="I6" s="124"/>
      <c r="J6" s="124"/>
      <c r="K6" s="124"/>
      <c r="L6" s="124"/>
      <c r="M6" s="8"/>
      <c r="N6" s="9"/>
      <c r="O6" s="10" t="s">
        <v>2</v>
      </c>
      <c r="P6" s="100"/>
      <c r="Q6" s="101"/>
      <c r="R6" s="101"/>
      <c r="S6" s="101"/>
      <c r="T6" s="123" t="s">
        <v>26</v>
      </c>
      <c r="U6" s="123"/>
      <c r="V6" s="119"/>
      <c r="W6" s="119"/>
      <c r="X6" s="119"/>
      <c r="Y6" s="119"/>
      <c r="Z6" s="11"/>
    </row>
    <row r="7" spans="1:35" ht="24.95" customHeight="1" x14ac:dyDescent="0.2">
      <c r="A7" s="12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3"/>
      <c r="N7" s="13"/>
      <c r="O7" s="14" t="s">
        <v>3</v>
      </c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5"/>
      <c r="AI7"/>
    </row>
    <row r="8" spans="1:35" ht="24.95" customHeight="1" x14ac:dyDescent="0.2">
      <c r="A8" s="12"/>
      <c r="B8" s="120" t="s">
        <v>4</v>
      </c>
      <c r="C8" s="120"/>
      <c r="D8" s="118"/>
      <c r="E8" s="118"/>
      <c r="F8" s="118"/>
      <c r="G8" s="118"/>
      <c r="H8" s="118"/>
      <c r="I8" s="118"/>
      <c r="J8" s="118"/>
      <c r="K8" s="118"/>
      <c r="L8" s="118"/>
      <c r="M8" s="16"/>
      <c r="N8" s="13"/>
      <c r="O8" s="17" t="s">
        <v>5</v>
      </c>
      <c r="P8" s="121"/>
      <c r="Q8" s="121"/>
      <c r="R8" s="121"/>
      <c r="S8" s="121"/>
      <c r="T8" s="18" t="s">
        <v>6</v>
      </c>
      <c r="U8" s="122"/>
      <c r="V8" s="122"/>
      <c r="W8" s="122"/>
      <c r="X8" s="117" t="s">
        <v>7</v>
      </c>
      <c r="Y8" s="117"/>
      <c r="Z8" s="15"/>
      <c r="AC8" s="6"/>
      <c r="AI8"/>
    </row>
    <row r="9" spans="1:35" ht="24.95" customHeight="1" x14ac:dyDescent="0.2">
      <c r="A9" s="12"/>
      <c r="B9" s="117" t="s">
        <v>8</v>
      </c>
      <c r="C9" s="117"/>
      <c r="D9" s="118"/>
      <c r="E9" s="118"/>
      <c r="F9" s="118"/>
      <c r="G9" s="118"/>
      <c r="H9" s="118"/>
      <c r="I9" s="118"/>
      <c r="J9" s="118"/>
      <c r="K9" s="118"/>
      <c r="L9" s="118"/>
      <c r="M9" s="16"/>
      <c r="N9" s="13"/>
      <c r="O9" s="18" t="s">
        <v>9</v>
      </c>
      <c r="P9" s="19"/>
      <c r="Q9" s="118"/>
      <c r="R9" s="118"/>
      <c r="S9" s="118"/>
      <c r="T9" s="118"/>
      <c r="U9" s="118"/>
      <c r="V9" s="118"/>
      <c r="W9" s="118"/>
      <c r="X9" s="118"/>
      <c r="Y9" s="118"/>
      <c r="Z9" s="15"/>
      <c r="AC9"/>
    </row>
    <row r="10" spans="1:35" ht="5.25" customHeight="1" thickBot="1" x14ac:dyDescent="0.3">
      <c r="A10" s="20"/>
      <c r="B10" s="21"/>
      <c r="C10" s="22"/>
      <c r="D10" s="23"/>
      <c r="E10" s="23"/>
      <c r="F10" s="23"/>
      <c r="G10" s="23"/>
      <c r="H10" s="22"/>
      <c r="I10" s="22"/>
      <c r="J10" s="22"/>
      <c r="K10" s="22"/>
      <c r="L10" s="22"/>
      <c r="M10" s="22"/>
      <c r="N10" s="21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1"/>
      <c r="Z10" s="24"/>
      <c r="AC10"/>
    </row>
    <row r="11" spans="1:35" ht="4.5" customHeight="1" thickTop="1" x14ac:dyDescent="0.2">
      <c r="A11" s="25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26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5"/>
      <c r="AC11"/>
    </row>
    <row r="12" spans="1:35" ht="21.95" customHeight="1" x14ac:dyDescent="0.2">
      <c r="A12" s="25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26"/>
      <c r="N12" s="13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5"/>
      <c r="AE12"/>
    </row>
    <row r="13" spans="1:35" ht="10.5" customHeight="1" x14ac:dyDescent="0.2">
      <c r="A13" s="25"/>
      <c r="B13" s="115" t="s">
        <v>10</v>
      </c>
      <c r="C13" s="115"/>
      <c r="D13" s="115"/>
      <c r="E13" s="115"/>
      <c r="F13" s="115"/>
      <c r="G13" s="115" t="s">
        <v>11</v>
      </c>
      <c r="H13" s="115"/>
      <c r="I13" s="115"/>
      <c r="J13" s="115"/>
      <c r="K13" s="115"/>
      <c r="L13" s="115"/>
      <c r="M13" s="27"/>
      <c r="N13" s="28"/>
      <c r="O13" s="115" t="s">
        <v>10</v>
      </c>
      <c r="P13" s="115"/>
      <c r="Q13" s="115"/>
      <c r="R13" s="115"/>
      <c r="S13" s="115"/>
      <c r="T13" s="115" t="s">
        <v>11</v>
      </c>
      <c r="U13" s="115"/>
      <c r="V13" s="115"/>
      <c r="W13" s="115"/>
      <c r="X13" s="115"/>
      <c r="Y13" s="115"/>
      <c r="Z13" s="15"/>
    </row>
    <row r="14" spans="1:35" ht="21.95" customHeight="1" x14ac:dyDescent="0.2">
      <c r="A14" s="25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27"/>
      <c r="N14" s="28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5"/>
    </row>
    <row r="15" spans="1:35" ht="10.5" customHeight="1" x14ac:dyDescent="0.2">
      <c r="A15" s="25"/>
      <c r="B15" s="115" t="s">
        <v>328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27"/>
      <c r="N15" s="28"/>
      <c r="O15" s="115" t="s">
        <v>328</v>
      </c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5"/>
    </row>
    <row r="16" spans="1:35" ht="10.5" customHeight="1" thickBot="1" x14ac:dyDescent="0.25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1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24"/>
    </row>
    <row r="17" spans="1:26" ht="10.5" customHeight="1" thickTop="1" x14ac:dyDescent="0.2">
      <c r="A17" s="3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33"/>
      <c r="N17" s="32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5"/>
    </row>
    <row r="18" spans="1:26" ht="13.5" x14ac:dyDescent="0.2">
      <c r="A18" s="25"/>
      <c r="B18" s="34" t="s">
        <v>12</v>
      </c>
      <c r="C18" s="28"/>
      <c r="D18" s="13"/>
      <c r="E18" s="13"/>
      <c r="F18" s="13"/>
      <c r="G18" s="13"/>
      <c r="H18" s="13"/>
      <c r="I18" s="13"/>
      <c r="J18" s="13"/>
      <c r="K18" s="13"/>
      <c r="L18" s="13"/>
      <c r="M18" s="15"/>
      <c r="N18" s="35"/>
      <c r="O18" s="34" t="s">
        <v>12</v>
      </c>
      <c r="P18" s="28"/>
      <c r="Q18" s="13"/>
      <c r="R18" s="13"/>
      <c r="S18" s="13"/>
      <c r="T18" s="13"/>
      <c r="U18" s="13"/>
      <c r="V18" s="13"/>
      <c r="W18" s="13"/>
      <c r="X18" s="13"/>
      <c r="Y18" s="13"/>
      <c r="Z18" s="15"/>
    </row>
    <row r="19" spans="1:26" ht="21.95" customHeight="1" x14ac:dyDescent="0.2">
      <c r="A19" s="25"/>
      <c r="B19" s="36" t="s">
        <v>13</v>
      </c>
      <c r="C19" s="36"/>
      <c r="D19" s="116"/>
      <c r="E19" s="116"/>
      <c r="F19" s="37"/>
      <c r="G19" s="116"/>
      <c r="H19" s="116"/>
      <c r="I19" s="37"/>
      <c r="J19" s="99" t="str">
        <f>IF(B12&gt;"a",(IFERROR((D19*ABS(D21))+(G19*ABS(G21)),"")),"")</f>
        <v/>
      </c>
      <c r="K19" s="99"/>
      <c r="L19" s="99"/>
      <c r="M19" s="15"/>
      <c r="N19" s="35"/>
      <c r="O19" s="36" t="s">
        <v>13</v>
      </c>
      <c r="P19" s="36"/>
      <c r="Q19" s="116"/>
      <c r="R19" s="116"/>
      <c r="S19" s="37"/>
      <c r="T19" s="116"/>
      <c r="U19" s="116"/>
      <c r="V19" s="37"/>
      <c r="W19" s="99" t="str">
        <f>IF(O12&gt;"a",(IFERROR((Q19*ABS(Q21))+(T19*ABS(T21)),"")),"")</f>
        <v/>
      </c>
      <c r="X19" s="99"/>
      <c r="Y19" s="99"/>
      <c r="Z19" s="38"/>
    </row>
    <row r="20" spans="1:26" ht="10.5" customHeight="1" x14ac:dyDescent="0.2">
      <c r="A20" s="25"/>
      <c r="B20" s="37"/>
      <c r="C20" s="37"/>
      <c r="D20" s="107" t="s">
        <v>14</v>
      </c>
      <c r="E20" s="107"/>
      <c r="F20" s="36"/>
      <c r="G20" s="107" t="s">
        <v>15</v>
      </c>
      <c r="H20" s="107"/>
      <c r="I20" s="36"/>
      <c r="J20" s="39"/>
      <c r="K20" s="39"/>
      <c r="L20" s="39"/>
      <c r="M20" s="38"/>
      <c r="N20" s="40"/>
      <c r="O20" s="36"/>
      <c r="P20" s="36"/>
      <c r="Q20" s="107" t="s">
        <v>14</v>
      </c>
      <c r="R20" s="107"/>
      <c r="S20" s="36"/>
      <c r="T20" s="107" t="s">
        <v>15</v>
      </c>
      <c r="U20" s="107"/>
      <c r="V20" s="37"/>
      <c r="W20" s="41"/>
      <c r="X20" s="41"/>
      <c r="Y20" s="41"/>
      <c r="Z20" s="38"/>
    </row>
    <row r="21" spans="1:26" ht="10.5" customHeight="1" x14ac:dyDescent="0.2">
      <c r="A21" s="25"/>
      <c r="B21" s="37"/>
      <c r="C21" s="37"/>
      <c r="D21" s="108" t="s">
        <v>16</v>
      </c>
      <c r="E21" s="108"/>
      <c r="F21" s="36"/>
      <c r="G21" s="108" t="s">
        <v>17</v>
      </c>
      <c r="H21" s="108"/>
      <c r="I21" s="36"/>
      <c r="J21" s="36"/>
      <c r="K21" s="36"/>
      <c r="L21" s="36"/>
      <c r="M21" s="38"/>
      <c r="N21" s="40"/>
      <c r="O21" s="36"/>
      <c r="P21" s="36"/>
      <c r="Q21" s="108" t="s">
        <v>16</v>
      </c>
      <c r="R21" s="108"/>
      <c r="S21" s="36"/>
      <c r="T21" s="108" t="s">
        <v>17</v>
      </c>
      <c r="U21" s="108"/>
      <c r="V21" s="37"/>
      <c r="W21" s="37"/>
      <c r="X21" s="37"/>
      <c r="Y21" s="37"/>
      <c r="Z21" s="38"/>
    </row>
    <row r="22" spans="1:26" ht="10.5" customHeight="1" x14ac:dyDescent="0.2">
      <c r="A22" s="25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8"/>
      <c r="N22" s="40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8"/>
    </row>
    <row r="23" spans="1:26" ht="21.95" customHeight="1" x14ac:dyDescent="0.2">
      <c r="A23" s="25"/>
      <c r="B23" s="109"/>
      <c r="C23" s="109"/>
      <c r="D23" s="109"/>
      <c r="E23" s="109"/>
      <c r="F23" s="109"/>
      <c r="G23" s="109"/>
      <c r="H23" s="109"/>
      <c r="I23" s="37"/>
      <c r="J23" s="105"/>
      <c r="K23" s="105"/>
      <c r="L23" s="105"/>
      <c r="M23" s="38"/>
      <c r="N23" s="40"/>
      <c r="O23" s="109"/>
      <c r="P23" s="109"/>
      <c r="Q23" s="109"/>
      <c r="R23" s="109"/>
      <c r="S23" s="109"/>
      <c r="T23" s="109"/>
      <c r="U23" s="109"/>
      <c r="V23" s="37"/>
      <c r="W23" s="105"/>
      <c r="X23" s="105"/>
      <c r="Y23" s="105"/>
      <c r="Z23" s="38"/>
    </row>
    <row r="24" spans="1:26" ht="10.5" customHeight="1" x14ac:dyDescent="0.2">
      <c r="A24" s="25"/>
      <c r="B24" s="106" t="s">
        <v>18</v>
      </c>
      <c r="C24" s="106"/>
      <c r="D24" s="106"/>
      <c r="E24" s="106"/>
      <c r="F24" s="106"/>
      <c r="G24" s="106"/>
      <c r="H24" s="106"/>
      <c r="I24" s="37"/>
      <c r="J24" s="42"/>
      <c r="K24" s="42"/>
      <c r="L24" s="42"/>
      <c r="M24" s="38"/>
      <c r="N24" s="40"/>
      <c r="O24" s="106" t="s">
        <v>18</v>
      </c>
      <c r="P24" s="106"/>
      <c r="Q24" s="106"/>
      <c r="R24" s="106"/>
      <c r="S24" s="106"/>
      <c r="T24" s="106"/>
      <c r="U24" s="106"/>
      <c r="V24" s="37"/>
      <c r="W24" s="42"/>
      <c r="X24" s="42"/>
      <c r="Y24" s="42"/>
      <c r="Z24" s="38"/>
    </row>
    <row r="25" spans="1:26" ht="10.5" customHeight="1" x14ac:dyDescent="0.2">
      <c r="A25" s="25"/>
      <c r="B25" s="37"/>
      <c r="C25" s="37"/>
      <c r="D25" s="37"/>
      <c r="E25" s="37"/>
      <c r="F25" s="37"/>
      <c r="G25" s="37"/>
      <c r="H25" s="37"/>
      <c r="I25" s="37"/>
      <c r="J25" s="42"/>
      <c r="K25" s="42"/>
      <c r="L25" s="42"/>
      <c r="M25" s="38"/>
      <c r="N25" s="40"/>
      <c r="O25" s="37"/>
      <c r="P25" s="37"/>
      <c r="Q25" s="37"/>
      <c r="R25" s="37"/>
      <c r="S25" s="37"/>
      <c r="T25" s="37"/>
      <c r="U25" s="37"/>
      <c r="V25" s="37"/>
      <c r="W25" s="42"/>
      <c r="X25" s="42"/>
      <c r="Y25" s="42"/>
      <c r="Z25" s="38"/>
    </row>
    <row r="26" spans="1:26" ht="21.95" customHeight="1" x14ac:dyDescent="0.2">
      <c r="A26" s="25"/>
      <c r="B26" s="97" t="s">
        <v>325</v>
      </c>
      <c r="C26" s="97"/>
      <c r="D26" s="97"/>
      <c r="E26" s="97"/>
      <c r="F26" s="97"/>
      <c r="G26" s="97"/>
      <c r="H26" s="97"/>
      <c r="I26" s="37"/>
      <c r="J26" s="99">
        <f>IFERROR(IF(B12&gt;0,VLOOKUP(D8,Listen!$A$3:$B$20,2,FALSE),0),0)</f>
        <v>0</v>
      </c>
      <c r="K26" s="99"/>
      <c r="L26" s="99"/>
      <c r="M26" s="38"/>
      <c r="N26" s="40"/>
      <c r="O26" s="97" t="s">
        <v>325</v>
      </c>
      <c r="P26" s="97"/>
      <c r="Q26" s="97"/>
      <c r="R26" s="97"/>
      <c r="S26" s="97"/>
      <c r="T26" s="97"/>
      <c r="U26" s="97"/>
      <c r="V26" s="37"/>
      <c r="W26" s="99">
        <f>IFERROR(IF(O12&gt;0,VLOOKUP(D8,Listen!$A$3:$B$20,2,FALSE),0),0)</f>
        <v>0</v>
      </c>
      <c r="X26" s="99"/>
      <c r="Y26" s="99"/>
      <c r="Z26" s="38"/>
    </row>
    <row r="27" spans="1:26" ht="10.5" customHeight="1" x14ac:dyDescent="0.2">
      <c r="A27" s="25"/>
      <c r="B27" s="107" t="s">
        <v>27</v>
      </c>
      <c r="C27" s="107"/>
      <c r="D27" s="107"/>
      <c r="E27" s="107"/>
      <c r="F27" s="107"/>
      <c r="G27" s="107"/>
      <c r="H27" s="107"/>
      <c r="I27" s="37"/>
      <c r="J27" s="42"/>
      <c r="K27" s="42"/>
      <c r="L27" s="42"/>
      <c r="M27" s="38"/>
      <c r="N27" s="40"/>
      <c r="O27" s="107" t="s">
        <v>27</v>
      </c>
      <c r="P27" s="107"/>
      <c r="Q27" s="107"/>
      <c r="R27" s="107"/>
      <c r="S27" s="107"/>
      <c r="T27" s="107"/>
      <c r="U27" s="107"/>
      <c r="V27" s="37"/>
      <c r="W27" s="42"/>
      <c r="X27" s="42"/>
      <c r="Y27" s="42"/>
      <c r="Z27" s="38"/>
    </row>
    <row r="28" spans="1:26" ht="10.5" customHeight="1" x14ac:dyDescent="0.2">
      <c r="A28" s="25"/>
      <c r="B28" s="37"/>
      <c r="C28" s="37"/>
      <c r="D28" s="37"/>
      <c r="E28" s="37"/>
      <c r="F28" s="37"/>
      <c r="G28" s="37"/>
      <c r="H28" s="37"/>
      <c r="I28" s="37"/>
      <c r="J28" s="42"/>
      <c r="K28" s="42"/>
      <c r="L28" s="42"/>
      <c r="M28" s="38"/>
      <c r="N28" s="40"/>
      <c r="O28" s="37"/>
      <c r="P28" s="37"/>
      <c r="Q28" s="37"/>
      <c r="R28" s="37"/>
      <c r="S28" s="37"/>
      <c r="T28" s="37"/>
      <c r="U28" s="37"/>
      <c r="V28" s="37"/>
      <c r="W28" s="42"/>
      <c r="X28" s="42"/>
      <c r="Y28" s="42"/>
      <c r="Z28" s="38"/>
    </row>
    <row r="29" spans="1:26" ht="21.95" customHeight="1" x14ac:dyDescent="0.2">
      <c r="A29" s="25"/>
      <c r="B29" s="97" t="s">
        <v>19</v>
      </c>
      <c r="C29" s="97"/>
      <c r="D29" s="97"/>
      <c r="E29" s="97"/>
      <c r="F29" s="97"/>
      <c r="G29" s="97"/>
      <c r="H29" s="97"/>
      <c r="I29" s="36"/>
      <c r="J29" s="99" t="str">
        <f>IF(B12&gt;"0",IF(WEEKDAY(P8,2)&lt;6,10,0),"")</f>
        <v/>
      </c>
      <c r="K29" s="99"/>
      <c r="L29" s="99"/>
      <c r="M29" s="38"/>
      <c r="N29" s="40"/>
      <c r="O29" s="97" t="s">
        <v>19</v>
      </c>
      <c r="P29" s="97"/>
      <c r="Q29" s="97"/>
      <c r="R29" s="97"/>
      <c r="S29" s="97"/>
      <c r="T29" s="97"/>
      <c r="U29" s="97"/>
      <c r="V29" s="43"/>
      <c r="W29" s="99" t="str">
        <f>IF(O12&gt;"0",IF(WEEKDAY(P8,2)&lt;6,10,0),"")</f>
        <v/>
      </c>
      <c r="X29" s="99"/>
      <c r="Y29" s="99"/>
      <c r="Z29" s="38"/>
    </row>
    <row r="30" spans="1:26" ht="10.5" customHeight="1" x14ac:dyDescent="0.2">
      <c r="A30" s="25"/>
      <c r="B30" s="103" t="s">
        <v>326</v>
      </c>
      <c r="C30" s="103"/>
      <c r="D30" s="103"/>
      <c r="E30" s="103"/>
      <c r="F30" s="103"/>
      <c r="G30" s="103"/>
      <c r="H30" s="103"/>
      <c r="I30" s="103"/>
      <c r="J30" s="82"/>
      <c r="K30" s="82"/>
      <c r="L30" s="82"/>
      <c r="M30" s="38"/>
      <c r="N30" s="40"/>
      <c r="O30" s="103" t="s">
        <v>326</v>
      </c>
      <c r="P30" s="103"/>
      <c r="Q30" s="103"/>
      <c r="R30" s="103"/>
      <c r="S30" s="103"/>
      <c r="T30" s="103"/>
      <c r="U30" s="103"/>
      <c r="V30" s="103"/>
      <c r="W30" s="82"/>
      <c r="X30" s="82"/>
      <c r="Y30" s="82"/>
      <c r="Z30" s="38"/>
    </row>
    <row r="31" spans="1:26" ht="10.5" customHeight="1" x14ac:dyDescent="0.2">
      <c r="A31" s="25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38"/>
      <c r="N31" s="40"/>
      <c r="O31" s="83"/>
      <c r="P31" s="83"/>
      <c r="Q31" s="83"/>
      <c r="R31" s="83"/>
      <c r="S31" s="83"/>
      <c r="T31" s="83"/>
      <c r="U31" s="83"/>
      <c r="V31" s="83"/>
      <c r="W31" s="82"/>
      <c r="X31" s="82"/>
      <c r="Y31" s="82"/>
      <c r="Z31" s="38"/>
    </row>
    <row r="32" spans="1:26" ht="21.95" customHeight="1" x14ac:dyDescent="0.2">
      <c r="A32" s="25"/>
      <c r="B32" s="97" t="s">
        <v>20</v>
      </c>
      <c r="C32" s="97"/>
      <c r="D32" s="97"/>
      <c r="E32" s="97"/>
      <c r="F32" s="97"/>
      <c r="G32" s="97"/>
      <c r="H32" s="97"/>
      <c r="I32" s="37"/>
      <c r="J32" s="105"/>
      <c r="K32" s="105"/>
      <c r="L32" s="105"/>
      <c r="M32" s="38"/>
      <c r="N32" s="40"/>
      <c r="O32" s="97" t="s">
        <v>20</v>
      </c>
      <c r="P32" s="97"/>
      <c r="Q32" s="97"/>
      <c r="R32" s="97"/>
      <c r="S32" s="97"/>
      <c r="T32" s="97"/>
      <c r="U32" s="97"/>
      <c r="V32" s="37"/>
      <c r="W32" s="105"/>
      <c r="X32" s="105"/>
      <c r="Y32" s="105"/>
      <c r="Z32" s="38"/>
    </row>
    <row r="33" spans="1:26" ht="10.5" customHeight="1" x14ac:dyDescent="0.2">
      <c r="A33" s="25"/>
      <c r="B33" s="104" t="s">
        <v>327</v>
      </c>
      <c r="C33" s="104"/>
      <c r="D33" s="104"/>
      <c r="E33" s="104"/>
      <c r="F33" s="104"/>
      <c r="G33" s="104"/>
      <c r="H33" s="104"/>
      <c r="I33" s="104"/>
      <c r="J33" s="84"/>
      <c r="K33" s="84"/>
      <c r="L33" s="84"/>
      <c r="M33" s="38"/>
      <c r="N33" s="44"/>
      <c r="O33" s="104" t="s">
        <v>327</v>
      </c>
      <c r="P33" s="104"/>
      <c r="Q33" s="104"/>
      <c r="R33" s="104"/>
      <c r="S33" s="104"/>
      <c r="T33" s="104"/>
      <c r="U33" s="104"/>
      <c r="V33" s="104"/>
      <c r="W33" s="84"/>
      <c r="X33" s="84"/>
      <c r="Y33" s="84"/>
      <c r="Z33" s="38"/>
    </row>
    <row r="34" spans="1:26" ht="10.5" customHeight="1" x14ac:dyDescent="0.2">
      <c r="A34" s="25"/>
      <c r="B34" s="79"/>
      <c r="C34" s="79"/>
      <c r="D34" s="79"/>
      <c r="E34" s="79"/>
      <c r="F34" s="79"/>
      <c r="G34" s="79"/>
      <c r="H34" s="79"/>
      <c r="I34" s="79"/>
      <c r="J34" s="84"/>
      <c r="K34" s="84"/>
      <c r="L34" s="84"/>
      <c r="M34" s="38"/>
      <c r="N34" s="44"/>
      <c r="O34" s="79"/>
      <c r="P34" s="79"/>
      <c r="Q34" s="79"/>
      <c r="R34" s="79"/>
      <c r="S34" s="79"/>
      <c r="T34" s="79"/>
      <c r="U34" s="79"/>
      <c r="V34" s="79"/>
      <c r="W34" s="84"/>
      <c r="X34" s="84"/>
      <c r="Y34" s="84"/>
      <c r="Z34" s="38"/>
    </row>
    <row r="35" spans="1:26" s="77" customFormat="1" ht="21.75" customHeight="1" x14ac:dyDescent="0.2">
      <c r="A35" s="72"/>
      <c r="B35" s="97" t="s">
        <v>319</v>
      </c>
      <c r="C35" s="97"/>
      <c r="D35" s="98"/>
      <c r="E35" s="98"/>
      <c r="F35" s="98"/>
      <c r="G35" s="98"/>
      <c r="H35" s="73"/>
      <c r="I35" s="74"/>
      <c r="J35" s="99">
        <f>IFERROR(ROUNDUP(D35,0)*5,0)</f>
        <v>0</v>
      </c>
      <c r="K35" s="99"/>
      <c r="L35" s="99"/>
      <c r="M35" s="75"/>
      <c r="N35" s="76"/>
      <c r="O35" s="97" t="s">
        <v>319</v>
      </c>
      <c r="P35" s="97"/>
      <c r="Q35" s="98"/>
      <c r="R35" s="98"/>
      <c r="S35" s="98"/>
      <c r="T35" s="98"/>
      <c r="U35" s="73"/>
      <c r="V35" s="74"/>
      <c r="W35" s="99">
        <f>IFERROR(ROUNDUP(Q35,0)*5,0)</f>
        <v>0</v>
      </c>
      <c r="X35" s="99"/>
      <c r="Y35" s="99"/>
      <c r="Z35" s="75"/>
    </row>
    <row r="36" spans="1:26" s="77" customFormat="1" ht="10.5" customHeight="1" x14ac:dyDescent="0.2">
      <c r="A36" s="72"/>
      <c r="B36" s="74"/>
      <c r="D36" s="126" t="s">
        <v>320</v>
      </c>
      <c r="E36" s="126"/>
      <c r="F36" s="126"/>
      <c r="G36" s="126"/>
      <c r="H36" s="74"/>
      <c r="I36" s="74"/>
      <c r="J36" s="74"/>
      <c r="K36" s="74"/>
      <c r="L36" s="74"/>
      <c r="M36" s="75"/>
      <c r="N36" s="76"/>
      <c r="O36" s="74"/>
      <c r="Q36" s="126" t="s">
        <v>320</v>
      </c>
      <c r="R36" s="126"/>
      <c r="S36" s="126"/>
      <c r="T36" s="126"/>
      <c r="U36" s="74"/>
      <c r="V36" s="74"/>
      <c r="W36" s="74"/>
      <c r="X36" s="74"/>
      <c r="Y36" s="74"/>
      <c r="Z36" s="75"/>
    </row>
    <row r="37" spans="1:26" s="77" customFormat="1" ht="10.5" customHeight="1" x14ac:dyDescent="0.2">
      <c r="A37" s="72"/>
      <c r="B37" s="74"/>
      <c r="C37" s="74"/>
      <c r="H37" s="74"/>
      <c r="I37" s="74"/>
      <c r="J37" s="74"/>
      <c r="K37" s="74"/>
      <c r="L37" s="74"/>
      <c r="M37" s="75"/>
      <c r="N37" s="76"/>
      <c r="O37" s="74"/>
      <c r="P37" s="74"/>
      <c r="U37" s="74"/>
      <c r="V37" s="74"/>
      <c r="W37" s="74"/>
      <c r="X37" s="74"/>
      <c r="Y37" s="74"/>
      <c r="Z37" s="75"/>
    </row>
    <row r="38" spans="1:26" s="77" customFormat="1" ht="21.75" customHeight="1" x14ac:dyDescent="0.2">
      <c r="A38" s="72"/>
      <c r="B38" s="74"/>
      <c r="C38" s="98"/>
      <c r="D38" s="98"/>
      <c r="E38" s="74" t="s">
        <v>321</v>
      </c>
      <c r="F38" s="85"/>
      <c r="G38" s="78">
        <v>20</v>
      </c>
      <c r="H38" s="85"/>
      <c r="I38" s="74"/>
      <c r="J38" s="99">
        <f>IFERROR(C38*2.5,0)</f>
        <v>0</v>
      </c>
      <c r="K38" s="99"/>
      <c r="L38" s="99"/>
      <c r="M38" s="75"/>
      <c r="N38" s="76"/>
      <c r="O38" s="74"/>
      <c r="P38" s="98"/>
      <c r="Q38" s="98"/>
      <c r="R38" s="74" t="s">
        <v>321</v>
      </c>
      <c r="S38" s="85"/>
      <c r="T38" s="78" t="s">
        <v>322</v>
      </c>
      <c r="U38" s="85"/>
      <c r="V38" s="74"/>
      <c r="W38" s="99">
        <f>IFERROR(P38*2.5,0)</f>
        <v>0</v>
      </c>
      <c r="X38" s="99"/>
      <c r="Y38" s="99"/>
      <c r="Z38" s="75"/>
    </row>
    <row r="39" spans="1:26" s="77" customFormat="1" ht="14.25" customHeight="1" x14ac:dyDescent="0.2">
      <c r="A39" s="72"/>
      <c r="B39" s="74"/>
      <c r="C39" s="126" t="s">
        <v>323</v>
      </c>
      <c r="D39" s="126"/>
      <c r="E39" s="74"/>
      <c r="F39" s="126" t="s">
        <v>324</v>
      </c>
      <c r="G39" s="126"/>
      <c r="H39" s="126"/>
      <c r="I39" s="74"/>
      <c r="J39" s="74"/>
      <c r="K39" s="74"/>
      <c r="L39" s="74"/>
      <c r="M39" s="75"/>
      <c r="N39" s="76"/>
      <c r="O39" s="74"/>
      <c r="P39" s="126" t="s">
        <v>323</v>
      </c>
      <c r="Q39" s="126"/>
      <c r="R39" s="74"/>
      <c r="S39" s="126" t="s">
        <v>324</v>
      </c>
      <c r="T39" s="126"/>
      <c r="U39" s="126"/>
      <c r="V39" s="74"/>
      <c r="W39" s="74"/>
      <c r="X39" s="74"/>
      <c r="Y39" s="74"/>
      <c r="Z39" s="75"/>
    </row>
    <row r="40" spans="1:26" s="77" customFormat="1" ht="14.25" customHeight="1" x14ac:dyDescent="0.2">
      <c r="A40" s="72"/>
      <c r="B40" s="74"/>
      <c r="C40" s="79"/>
      <c r="D40" s="79"/>
      <c r="E40" s="74"/>
      <c r="F40" s="79"/>
      <c r="G40" s="79"/>
      <c r="H40" s="79"/>
      <c r="I40" s="74"/>
      <c r="J40" s="74"/>
      <c r="K40" s="74"/>
      <c r="L40" s="74"/>
      <c r="M40" s="75"/>
      <c r="N40" s="76"/>
      <c r="O40" s="74"/>
      <c r="P40" s="79"/>
      <c r="Q40" s="79"/>
      <c r="R40" s="74"/>
      <c r="S40" s="79"/>
      <c r="T40" s="79"/>
      <c r="U40" s="79"/>
      <c r="V40" s="74"/>
      <c r="W40" s="74"/>
      <c r="X40" s="74"/>
      <c r="Y40" s="74"/>
      <c r="Z40" s="75"/>
    </row>
    <row r="41" spans="1:26" s="77" customFormat="1" ht="21.75" customHeight="1" x14ac:dyDescent="0.2">
      <c r="A41" s="72"/>
      <c r="B41" s="128" t="s">
        <v>21</v>
      </c>
      <c r="C41" s="128"/>
      <c r="D41" s="128"/>
      <c r="E41" s="128"/>
      <c r="F41" s="128"/>
      <c r="G41" s="128"/>
      <c r="H41" s="128"/>
      <c r="I41" s="80"/>
      <c r="J41" s="99">
        <f>IF(B12="",0,IFERROR(J32+J29+J26+J23+J19+J35+J38,""))</f>
        <v>0</v>
      </c>
      <c r="K41" s="99"/>
      <c r="L41" s="99"/>
      <c r="M41" s="81"/>
      <c r="N41" s="76"/>
      <c r="O41" s="128" t="s">
        <v>21</v>
      </c>
      <c r="P41" s="128"/>
      <c r="Q41" s="128"/>
      <c r="R41" s="128"/>
      <c r="S41" s="128"/>
      <c r="T41" s="128"/>
      <c r="U41" s="128"/>
      <c r="V41" s="80"/>
      <c r="W41" s="99">
        <f>IF(O12="",0,IFERROR(W32+W29+W26+W23+W19+W35+W38,""))</f>
        <v>0</v>
      </c>
      <c r="X41" s="99"/>
      <c r="Y41" s="99"/>
      <c r="Z41" s="75"/>
    </row>
    <row r="42" spans="1:26" ht="14.25" customHeight="1" x14ac:dyDescent="0.2">
      <c r="A42" s="25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38"/>
      <c r="N42" s="44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38"/>
    </row>
    <row r="43" spans="1:26" ht="11.25" customHeight="1" thickBot="1" x14ac:dyDescent="0.25">
      <c r="A43" s="29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1"/>
      <c r="N43" s="45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24"/>
    </row>
    <row r="44" spans="1:26" ht="12" customHeight="1" thickTop="1" x14ac:dyDescent="0.2">
      <c r="A44" s="25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9"/>
      <c r="N44" s="9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5"/>
    </row>
    <row r="45" spans="1:26" ht="25.5" customHeight="1" x14ac:dyDescent="0.2">
      <c r="A45" s="25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12" t="s">
        <v>22</v>
      </c>
      <c r="P45" s="112"/>
      <c r="Q45" s="112"/>
      <c r="R45" s="112"/>
      <c r="S45" s="112"/>
      <c r="T45" s="112"/>
      <c r="U45" s="112"/>
      <c r="V45" s="129">
        <f>IF((W26)="",J41,J41+W41)</f>
        <v>0</v>
      </c>
      <c r="W45" s="129"/>
      <c r="X45" s="129"/>
      <c r="Y45" s="129"/>
      <c r="Z45" s="15"/>
    </row>
    <row r="46" spans="1:26" ht="10.5" customHeight="1" x14ac:dyDescent="0.2">
      <c r="A46" s="25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46"/>
      <c r="P46" s="46"/>
      <c r="Q46" s="46"/>
      <c r="R46" s="46"/>
      <c r="S46" s="46"/>
      <c r="T46" s="46"/>
      <c r="U46" s="46"/>
      <c r="V46" s="47"/>
      <c r="W46" s="47"/>
      <c r="X46" s="47"/>
      <c r="Y46" s="47"/>
      <c r="Z46" s="15"/>
    </row>
    <row r="47" spans="1:26" ht="16.5" customHeight="1" x14ac:dyDescent="0.2">
      <c r="A47" s="25"/>
      <c r="B47" s="130" t="s">
        <v>325</v>
      </c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38"/>
    </row>
    <row r="48" spans="1:26" ht="21.95" customHeight="1" x14ac:dyDescent="0.2">
      <c r="A48" s="25"/>
      <c r="B48" s="87" t="s">
        <v>290</v>
      </c>
      <c r="C48" s="88"/>
      <c r="D48" s="88"/>
      <c r="E48" s="88"/>
      <c r="F48" s="89"/>
      <c r="G48" s="62"/>
      <c r="H48" s="87" t="s">
        <v>329</v>
      </c>
      <c r="I48" s="88"/>
      <c r="J48" s="88"/>
      <c r="K48" s="88"/>
      <c r="L48" s="89"/>
      <c r="M48" s="48"/>
      <c r="N48" s="48"/>
      <c r="O48" s="87" t="s">
        <v>31</v>
      </c>
      <c r="P48" s="88"/>
      <c r="Q48" s="88"/>
      <c r="R48" s="88"/>
      <c r="S48" s="89"/>
      <c r="T48" s="48"/>
      <c r="U48" s="94" t="s">
        <v>331</v>
      </c>
      <c r="V48" s="95"/>
      <c r="W48" s="95"/>
      <c r="X48" s="95"/>
      <c r="Y48" s="96"/>
      <c r="Z48" s="38"/>
    </row>
    <row r="49" spans="1:26" ht="21.95" customHeight="1" x14ac:dyDescent="0.2">
      <c r="A49" s="25"/>
      <c r="B49" s="57" t="s">
        <v>291</v>
      </c>
      <c r="E49" s="90">
        <v>35</v>
      </c>
      <c r="F49" s="91"/>
      <c r="G49" s="58"/>
      <c r="H49" s="57" t="s">
        <v>291</v>
      </c>
      <c r="K49" s="90">
        <v>25</v>
      </c>
      <c r="L49" s="91"/>
      <c r="M49" s="48"/>
      <c r="N49" s="48"/>
      <c r="O49" s="57" t="s">
        <v>32</v>
      </c>
      <c r="R49" s="90">
        <v>25</v>
      </c>
      <c r="S49" s="91"/>
      <c r="T49" s="48"/>
      <c r="U49" s="57" t="s">
        <v>286</v>
      </c>
      <c r="X49" s="90" t="s">
        <v>287</v>
      </c>
      <c r="Y49" s="91"/>
      <c r="Z49" s="38"/>
    </row>
    <row r="50" spans="1:26" ht="21.95" customHeight="1" x14ac:dyDescent="0.2">
      <c r="A50" s="25"/>
      <c r="B50" s="57"/>
      <c r="E50" s="90"/>
      <c r="F50" s="91"/>
      <c r="G50" s="58"/>
      <c r="H50" s="57"/>
      <c r="K50" s="90"/>
      <c r="L50" s="91"/>
      <c r="M50" s="48"/>
      <c r="N50" s="48"/>
      <c r="O50" s="57" t="s">
        <v>33</v>
      </c>
      <c r="R50" s="90">
        <v>25</v>
      </c>
      <c r="S50" s="91"/>
      <c r="T50" s="48"/>
      <c r="U50" s="59" t="s">
        <v>288</v>
      </c>
      <c r="V50" s="60"/>
      <c r="W50" s="60"/>
      <c r="X50" s="92" t="s">
        <v>289</v>
      </c>
      <c r="Y50" s="93"/>
      <c r="Z50" s="38"/>
    </row>
    <row r="51" spans="1:26" ht="21.95" customHeight="1" x14ac:dyDescent="0.2">
      <c r="A51" s="25"/>
      <c r="B51" s="111" t="s">
        <v>292</v>
      </c>
      <c r="C51" s="112"/>
      <c r="D51" s="112"/>
      <c r="E51" s="112"/>
      <c r="F51" s="113"/>
      <c r="G51" s="58"/>
      <c r="H51" s="111" t="s">
        <v>330</v>
      </c>
      <c r="I51" s="112"/>
      <c r="J51" s="112"/>
      <c r="K51" s="112"/>
      <c r="L51" s="113"/>
      <c r="M51" s="48"/>
      <c r="N51" s="48"/>
      <c r="O51" s="57" t="s">
        <v>34</v>
      </c>
      <c r="R51" s="90">
        <v>25</v>
      </c>
      <c r="S51" s="91"/>
      <c r="T51" s="48"/>
      <c r="U51" s="48"/>
      <c r="X51" s="90"/>
      <c r="Y51" s="90"/>
      <c r="Z51" s="38"/>
    </row>
    <row r="52" spans="1:26" ht="21.95" customHeight="1" x14ac:dyDescent="0.2">
      <c r="A52" s="25"/>
      <c r="B52" s="59" t="s">
        <v>291</v>
      </c>
      <c r="C52" s="60"/>
      <c r="D52" s="61"/>
      <c r="E52" s="92">
        <v>30</v>
      </c>
      <c r="F52" s="93"/>
      <c r="G52" s="58"/>
      <c r="H52" s="59" t="s">
        <v>291</v>
      </c>
      <c r="I52" s="60"/>
      <c r="J52" s="61"/>
      <c r="K52" s="92">
        <v>35</v>
      </c>
      <c r="L52" s="93"/>
      <c r="M52" s="48"/>
      <c r="N52" s="48"/>
      <c r="O52" s="59" t="s">
        <v>35</v>
      </c>
      <c r="P52" s="60"/>
      <c r="Q52" s="61"/>
      <c r="R52" s="92">
        <v>25</v>
      </c>
      <c r="S52" s="93"/>
      <c r="T52" s="64" t="s">
        <v>36</v>
      </c>
      <c r="U52" s="48"/>
      <c r="W52" s="48"/>
      <c r="X52" s="63"/>
      <c r="Y52" s="63"/>
      <c r="Z52" s="38"/>
    </row>
    <row r="53" spans="1:26" ht="21.95" customHeight="1" x14ac:dyDescent="0.2">
      <c r="A53" s="25"/>
      <c r="B53" s="49" t="s">
        <v>28</v>
      </c>
      <c r="C53" s="49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107"/>
      <c r="X53" s="107"/>
      <c r="Y53" s="107"/>
      <c r="Z53" s="38"/>
    </row>
    <row r="54" spans="1:26" ht="10.5" customHeight="1" x14ac:dyDescent="0.2">
      <c r="A54" s="25"/>
      <c r="B54" s="49" t="s">
        <v>29</v>
      </c>
      <c r="C54" s="49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1"/>
      <c r="Q54" s="50"/>
      <c r="R54" s="50"/>
      <c r="S54" s="50"/>
      <c r="T54" s="50"/>
      <c r="U54" s="50"/>
      <c r="V54" s="50"/>
      <c r="W54" s="50"/>
      <c r="X54" s="50"/>
      <c r="Y54" s="50"/>
      <c r="Z54" s="38"/>
    </row>
    <row r="55" spans="1:26" ht="10.5" customHeight="1" thickBot="1" x14ac:dyDescent="0.25">
      <c r="A55" s="29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24"/>
    </row>
    <row r="56" spans="1:26" ht="10.5" customHeight="1" thickTop="1" x14ac:dyDescent="0.2">
      <c r="A56" s="25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33"/>
      <c r="N56" s="32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5"/>
    </row>
    <row r="57" spans="1:26" ht="44.25" customHeight="1" x14ac:dyDescent="0.2">
      <c r="A57" s="25"/>
      <c r="B57" s="36" t="s">
        <v>23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26"/>
      <c r="N57" s="52"/>
      <c r="O57" s="36" t="s">
        <v>23</v>
      </c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5"/>
    </row>
    <row r="58" spans="1:26" ht="21.95" customHeight="1" x14ac:dyDescent="0.2">
      <c r="A58" s="25"/>
      <c r="B58" s="86" t="str">
        <f>IF(AND(P8&gt;0,B12&gt;0),MID(P7,7,20)&amp;", "&amp;DAY(P8)&amp;"."&amp;MONTH(P8)&amp;"."&amp;YEAR(P8),"")</f>
        <v/>
      </c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53"/>
      <c r="N58" s="54"/>
      <c r="O58" s="86" t="str">
        <f>IF(AND(P8&gt;0,O12&gt;0),MID(P7,7,20)&amp;", "&amp;DAY(P8)&amp;"."&amp;MONTH(P8)&amp;"."&amp;YEAR(P8),"")</f>
        <v/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53"/>
    </row>
    <row r="59" spans="1:26" ht="11.25" customHeight="1" x14ac:dyDescent="0.2">
      <c r="A59" s="25"/>
      <c r="B59" s="106" t="s">
        <v>24</v>
      </c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26"/>
      <c r="N59" s="52"/>
      <c r="O59" s="106" t="s">
        <v>24</v>
      </c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5"/>
    </row>
    <row r="60" spans="1:26" ht="39.75" customHeight="1" x14ac:dyDescent="0.2">
      <c r="A60" s="25"/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5"/>
      <c r="N60" s="52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5"/>
    </row>
    <row r="61" spans="1:26" ht="10.5" customHeight="1" x14ac:dyDescent="0.2">
      <c r="A61" s="25"/>
      <c r="B61" s="106" t="s">
        <v>25</v>
      </c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26"/>
      <c r="N61" s="52"/>
      <c r="O61" s="106" t="s">
        <v>25</v>
      </c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5"/>
    </row>
    <row r="62" spans="1:26" ht="10.5" customHeight="1" thickBot="1" x14ac:dyDescent="0.25">
      <c r="A62" s="29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24"/>
      <c r="N62" s="29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24"/>
    </row>
    <row r="63" spans="1:26" ht="21.95" customHeight="1" thickTop="1" x14ac:dyDescent="0.2">
      <c r="A63" s="35"/>
      <c r="B63" s="110" t="s">
        <v>30</v>
      </c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35"/>
    </row>
    <row r="64" spans="1:26" ht="21.95" customHeight="1" x14ac:dyDescent="0.2"/>
    <row r="65" ht="21.95" customHeight="1" x14ac:dyDescent="0.2"/>
  </sheetData>
  <sheetProtection sheet="1" objects="1" scenarios="1"/>
  <mergeCells count="123">
    <mergeCell ref="D36:G36"/>
    <mergeCell ref="B60:L60"/>
    <mergeCell ref="C38:D38"/>
    <mergeCell ref="J38:L38"/>
    <mergeCell ref="P38:Q38"/>
    <mergeCell ref="W38:Y38"/>
    <mergeCell ref="C39:D39"/>
    <mergeCell ref="F39:H39"/>
    <mergeCell ref="P39:Q39"/>
    <mergeCell ref="S39:U39"/>
    <mergeCell ref="B41:H41"/>
    <mergeCell ref="J41:L41"/>
    <mergeCell ref="O41:U41"/>
    <mergeCell ref="W41:Y41"/>
    <mergeCell ref="B48:F48"/>
    <mergeCell ref="W53:Y53"/>
    <mergeCell ref="B59:L59"/>
    <mergeCell ref="O45:U45"/>
    <mergeCell ref="V45:Y45"/>
    <mergeCell ref="B47:Y47"/>
    <mergeCell ref="Q36:T36"/>
    <mergeCell ref="O59:Y59"/>
    <mergeCell ref="O60:Y60"/>
    <mergeCell ref="B58:L58"/>
    <mergeCell ref="V6:Y6"/>
    <mergeCell ref="P7:Y7"/>
    <mergeCell ref="B8:C8"/>
    <mergeCell ref="D8:L8"/>
    <mergeCell ref="P8:S8"/>
    <mergeCell ref="U8:W8"/>
    <mergeCell ref="X8:Y8"/>
    <mergeCell ref="B6:E6"/>
    <mergeCell ref="F6:L6"/>
    <mergeCell ref="P6:S6"/>
    <mergeCell ref="T6:U6"/>
    <mergeCell ref="B7:L7"/>
    <mergeCell ref="B9:C9"/>
    <mergeCell ref="D9:L9"/>
    <mergeCell ref="Q9:Y9"/>
    <mergeCell ref="B12:F12"/>
    <mergeCell ref="G12:L12"/>
    <mergeCell ref="O12:S12"/>
    <mergeCell ref="T12:Y12"/>
    <mergeCell ref="B13:F13"/>
    <mergeCell ref="G13:L13"/>
    <mergeCell ref="O13:S13"/>
    <mergeCell ref="T13:Y13"/>
    <mergeCell ref="B61:L61"/>
    <mergeCell ref="O61:Y61"/>
    <mergeCell ref="B63:Y63"/>
    <mergeCell ref="E49:F49"/>
    <mergeCell ref="E50:F50"/>
    <mergeCell ref="E52:F52"/>
    <mergeCell ref="B51:F51"/>
    <mergeCell ref="H51:L51"/>
    <mergeCell ref="B14:F14"/>
    <mergeCell ref="G14:L14"/>
    <mergeCell ref="O14:S14"/>
    <mergeCell ref="T14:Y14"/>
    <mergeCell ref="B15:F15"/>
    <mergeCell ref="G15:L15"/>
    <mergeCell ref="O15:S15"/>
    <mergeCell ref="T15:Y15"/>
    <mergeCell ref="D19:E19"/>
    <mergeCell ref="G19:H19"/>
    <mergeCell ref="J19:L19"/>
    <mergeCell ref="Q19:R19"/>
    <mergeCell ref="T19:U19"/>
    <mergeCell ref="W19:Y19"/>
    <mergeCell ref="D20:E20"/>
    <mergeCell ref="G20:H20"/>
    <mergeCell ref="B27:H27"/>
    <mergeCell ref="O27:U27"/>
    <mergeCell ref="B32:H32"/>
    <mergeCell ref="J32:L32"/>
    <mergeCell ref="O32:U32"/>
    <mergeCell ref="W32:Y32"/>
    <mergeCell ref="Q20:R20"/>
    <mergeCell ref="T20:U20"/>
    <mergeCell ref="D21:E21"/>
    <mergeCell ref="G21:H21"/>
    <mergeCell ref="Q21:R21"/>
    <mergeCell ref="T21:U21"/>
    <mergeCell ref="B23:H23"/>
    <mergeCell ref="J23:L23"/>
    <mergeCell ref="O23:U23"/>
    <mergeCell ref="B35:C35"/>
    <mergeCell ref="D35:G35"/>
    <mergeCell ref="J35:L35"/>
    <mergeCell ref="O35:P35"/>
    <mergeCell ref="Q35:T35"/>
    <mergeCell ref="W35:Y35"/>
    <mergeCell ref="A1:Z2"/>
    <mergeCell ref="A3:Z4"/>
    <mergeCell ref="B29:H29"/>
    <mergeCell ref="J29:L29"/>
    <mergeCell ref="O29:U29"/>
    <mergeCell ref="W29:Y29"/>
    <mergeCell ref="O30:V30"/>
    <mergeCell ref="B33:I33"/>
    <mergeCell ref="O33:V33"/>
    <mergeCell ref="B30:I30"/>
    <mergeCell ref="W23:Y23"/>
    <mergeCell ref="B24:H24"/>
    <mergeCell ref="O24:U24"/>
    <mergeCell ref="B26:H26"/>
    <mergeCell ref="J26:L26"/>
    <mergeCell ref="O26:U26"/>
    <mergeCell ref="W26:Y26"/>
    <mergeCell ref="O58:Y58"/>
    <mergeCell ref="H48:L48"/>
    <mergeCell ref="K49:L49"/>
    <mergeCell ref="K50:L50"/>
    <mergeCell ref="K52:L52"/>
    <mergeCell ref="O48:S48"/>
    <mergeCell ref="R49:S49"/>
    <mergeCell ref="R50:S50"/>
    <mergeCell ref="R51:S51"/>
    <mergeCell ref="R52:S52"/>
    <mergeCell ref="U48:Y48"/>
    <mergeCell ref="X49:Y49"/>
    <mergeCell ref="X50:Y50"/>
    <mergeCell ref="X51:Y51"/>
  </mergeCells>
  <conditionalFormatting sqref="J19:L19">
    <cfRule type="cellIs" dxfId="24" priority="10" operator="equal">
      <formula>0</formula>
    </cfRule>
    <cfRule type="expression" dxfId="23" priority="11">
      <formula>$J$29&lt;&gt;0</formula>
    </cfRule>
  </conditionalFormatting>
  <conditionalFormatting sqref="J26:L26">
    <cfRule type="cellIs" dxfId="22" priority="32" operator="equal">
      <formula>0</formula>
    </cfRule>
    <cfRule type="expression" dxfId="21" priority="33">
      <formula>$J$29&lt;&gt;0</formula>
    </cfRule>
  </conditionalFormatting>
  <conditionalFormatting sqref="J29:L30">
    <cfRule type="cellIs" dxfId="20" priority="24" operator="equal">
      <formula>0</formula>
    </cfRule>
    <cfRule type="expression" dxfId="19" priority="25">
      <formula>$J$29&lt;&gt;0</formula>
    </cfRule>
  </conditionalFormatting>
  <conditionalFormatting sqref="J35:L35">
    <cfRule type="cellIs" dxfId="18" priority="6" operator="equal">
      <formula>0</formula>
    </cfRule>
    <cfRule type="expression" dxfId="17" priority="7">
      <formula>$J$29&lt;&gt;0</formula>
    </cfRule>
  </conditionalFormatting>
  <conditionalFormatting sqref="J38:L38">
    <cfRule type="cellIs" dxfId="16" priority="22" operator="equal">
      <formula>0</formula>
    </cfRule>
  </conditionalFormatting>
  <conditionalFormatting sqref="J41:L41">
    <cfRule type="cellIs" dxfId="15" priority="31" operator="equal">
      <formula>0</formula>
    </cfRule>
  </conditionalFormatting>
  <conditionalFormatting sqref="V45">
    <cfRule type="cellIs" dxfId="12" priority="19" operator="equal">
      <formula>0</formula>
    </cfRule>
  </conditionalFormatting>
  <conditionalFormatting sqref="W19:Y19">
    <cfRule type="cellIs" dxfId="10" priority="8" operator="equal">
      <formula>0</formula>
    </cfRule>
    <cfRule type="expression" dxfId="9" priority="9">
      <formula>$J$29&lt;&gt;0</formula>
    </cfRule>
  </conditionalFormatting>
  <conditionalFormatting sqref="W26:Y26">
    <cfRule type="cellIs" dxfId="8" priority="1" operator="equal">
      <formula>0</formula>
    </cfRule>
    <cfRule type="expression" dxfId="7" priority="2">
      <formula>$J$29&lt;&gt;0</formula>
    </cfRule>
  </conditionalFormatting>
  <conditionalFormatting sqref="W29:Y31">
    <cfRule type="cellIs" dxfId="6" priority="26" operator="equal">
      <formula>0</formula>
    </cfRule>
    <cfRule type="expression" dxfId="5" priority="27">
      <formula>$J$29&lt;&gt;0</formula>
    </cfRule>
  </conditionalFormatting>
  <conditionalFormatting sqref="W35:Y35">
    <cfRule type="cellIs" dxfId="4" priority="16" operator="equal">
      <formula>0</formula>
    </cfRule>
    <cfRule type="expression" dxfId="3" priority="17">
      <formula>$J$29&lt;&gt;0</formula>
    </cfRule>
  </conditionalFormatting>
  <conditionalFormatting sqref="W38:Y38">
    <cfRule type="cellIs" dxfId="2" priority="5" operator="equal">
      <formula>0</formula>
    </cfRule>
  </conditionalFormatting>
  <conditionalFormatting sqref="W41:Y41">
    <cfRule type="cellIs" dxfId="1" priority="18" operator="equal">
      <formula>0</formula>
    </cfRule>
  </conditionalFormatting>
  <dataValidations count="3">
    <dataValidation type="list" allowBlank="1" showInputMessage="1" showErrorMessage="1" sqref="B6" xr:uid="{00000000-0002-0000-0000-000000000000}">
      <formula1>"Meisterschaftsspiel-Nr., Pokalspiel-Nr., Freundschaftsspiel"</formula1>
    </dataValidation>
    <dataValidation type="list" errorStyle="warning" allowBlank="1" showInputMessage="1" showErrorMessage="1" error="Bitte Liga aus Liste auswählen" sqref="D8:L8" xr:uid="{00000000-0002-0000-0000-000001000000}">
      <formula1>Ligen</formula1>
    </dataValidation>
    <dataValidation errorStyle="information" showInputMessage="1" showErrorMessage="1" sqref="P6:S6" xr:uid="{00000000-0002-0000-0000-000003000000}"/>
  </dataValidations>
  <pageMargins left="0.19685039370078741" right="0.19685039370078741" top="0.19685039370078741" bottom="0.19685039370078741" header="0" footer="0"/>
  <pageSetup paperSize="9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8" operator="equal" id="{E6C76136-286E-4874-AE39-363D4CF36626}">
            <xm:f>Listen!$A$2</xm:f>
            <x14:dxf>
              <font>
                <b/>
                <i val="0"/>
                <color rgb="FFFF0000"/>
              </font>
            </x14:dxf>
          </x14:cfRule>
          <xm:sqref>D8:L8</xm:sqref>
        </x14:conditionalFormatting>
        <x14:conditionalFormatting xmlns:xm="http://schemas.microsoft.com/office/excel/2006/main">
          <x14:cfRule type="cellIs" priority="37" operator="equal" id="{E3B4B64E-FC98-4551-A771-F3A1638926E7}">
            <xm:f>Listen!$D$2</xm:f>
            <x14:dxf>
              <font>
                <b/>
                <i val="0"/>
                <color rgb="FFFF0000"/>
              </font>
            </x14:dxf>
          </x14:cfRule>
          <xm:sqref>P6:S6</xm:sqref>
        </x14:conditionalFormatting>
        <x14:conditionalFormatting xmlns:xm="http://schemas.microsoft.com/office/excel/2006/main">
          <x14:cfRule type="cellIs" priority="34" operator="equal" id="{BF9CE37F-D0E4-4C63-9BE4-F6327D03B453}">
            <xm:f>Listen!$E$2</xm:f>
            <x14:dxf>
              <font>
                <b/>
                <i val="0"/>
                <strike val="0"/>
                <color rgb="FFFF0000"/>
              </font>
            </x14:dxf>
          </x14:cfRule>
          <xm:sqref>P7:Y7</xm:sqref>
        </x14:conditionalFormatting>
        <x14:conditionalFormatting xmlns:xm="http://schemas.microsoft.com/office/excel/2006/main">
          <x14:cfRule type="cellIs" priority="35" operator="equal" id="{463F5837-954E-4931-BC0F-706D9AC47552}">
            <xm:f>Listen!$E$2</xm:f>
            <x14:dxf>
              <font>
                <b/>
                <i val="0"/>
                <strike val="0"/>
                <color rgb="FFFF0000"/>
              </font>
            </x14:dxf>
          </x14:cfRule>
          <xm:sqref>V6:Y6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I116"/>
  <sheetViews>
    <sheetView topLeftCell="A77" workbookViewId="0">
      <selection activeCell="E111" sqref="E111"/>
    </sheetView>
  </sheetViews>
  <sheetFormatPr baseColWidth="10" defaultRowHeight="12.75" x14ac:dyDescent="0.2"/>
  <cols>
    <col min="1" max="1" width="22.5703125" bestFit="1" customWidth="1"/>
    <col min="3" max="3" width="31.5703125" bestFit="1" customWidth="1"/>
    <col min="4" max="4" width="25.28515625" bestFit="1" customWidth="1"/>
    <col min="5" max="5" width="12.7109375" bestFit="1" customWidth="1"/>
    <col min="6" max="6" width="42.140625" bestFit="1" customWidth="1"/>
  </cols>
  <sheetData>
    <row r="1" spans="1:9" ht="15" x14ac:dyDescent="0.2">
      <c r="A1" s="65" t="s">
        <v>63</v>
      </c>
      <c r="C1" t="s">
        <v>2</v>
      </c>
      <c r="D1" t="s">
        <v>10</v>
      </c>
      <c r="E1" t="s">
        <v>64</v>
      </c>
      <c r="F1" s="68" t="s">
        <v>282</v>
      </c>
      <c r="G1" t="s">
        <v>283</v>
      </c>
      <c r="H1" t="s">
        <v>92</v>
      </c>
      <c r="I1" t="s">
        <v>284</v>
      </c>
    </row>
    <row r="2" spans="1:9" ht="15" x14ac:dyDescent="0.2">
      <c r="A2" s="65" t="s">
        <v>93</v>
      </c>
      <c r="C2" t="s">
        <v>95</v>
      </c>
      <c r="D2" t="s">
        <v>285</v>
      </c>
      <c r="E2" t="s">
        <v>94</v>
      </c>
      <c r="F2" t="s">
        <v>94</v>
      </c>
    </row>
    <row r="3" spans="1:9" ht="15" x14ac:dyDescent="0.2">
      <c r="A3" s="65" t="s">
        <v>293</v>
      </c>
      <c r="B3">
        <v>35</v>
      </c>
      <c r="C3" t="str">
        <f t="shared" ref="C3:C34" si="0">H3&amp;"; "&amp;D3</f>
        <v>Ahaus; Sporthalle Vestert II</v>
      </c>
      <c r="D3" t="s">
        <v>100</v>
      </c>
      <c r="E3" s="69" t="str">
        <f t="shared" ref="E3:E34" si="1">G3&amp;" "&amp;H3</f>
        <v>48683 Ahaus</v>
      </c>
      <c r="F3">
        <v>605502</v>
      </c>
      <c r="G3" t="s">
        <v>333</v>
      </c>
      <c r="H3" t="s">
        <v>96</v>
      </c>
      <c r="I3" t="s">
        <v>99</v>
      </c>
    </row>
    <row r="4" spans="1:9" ht="15" x14ac:dyDescent="0.2">
      <c r="A4" s="65" t="s">
        <v>294</v>
      </c>
      <c r="B4">
        <v>35</v>
      </c>
      <c r="C4" t="str">
        <f t="shared" si="0"/>
        <v>Ahaus; Sporthalle Anne-Frank-Realschule</v>
      </c>
      <c r="D4" t="s">
        <v>97</v>
      </c>
      <c r="E4" s="69" t="str">
        <f t="shared" si="1"/>
        <v>48683 Ahaus</v>
      </c>
      <c r="F4">
        <v>605534</v>
      </c>
      <c r="G4" t="s">
        <v>333</v>
      </c>
      <c r="H4" t="s">
        <v>96</v>
      </c>
      <c r="I4" t="s">
        <v>98</v>
      </c>
    </row>
    <row r="5" spans="1:9" ht="15" x14ac:dyDescent="0.2">
      <c r="A5" s="65" t="s">
        <v>295</v>
      </c>
      <c r="B5">
        <v>30</v>
      </c>
      <c r="C5" t="str">
        <f t="shared" si="0"/>
        <v>Ahaus; Sporthalle Berufsschule</v>
      </c>
      <c r="D5" t="s">
        <v>394</v>
      </c>
      <c r="E5" s="69" t="str">
        <f t="shared" si="1"/>
        <v>48683 Ahaus</v>
      </c>
      <c r="F5">
        <v>605554</v>
      </c>
      <c r="G5" t="s">
        <v>333</v>
      </c>
      <c r="H5" t="s">
        <v>96</v>
      </c>
      <c r="I5" t="s">
        <v>387</v>
      </c>
    </row>
    <row r="6" spans="1:9" ht="15" x14ac:dyDescent="0.2">
      <c r="A6" s="65" t="s">
        <v>296</v>
      </c>
      <c r="B6">
        <v>30</v>
      </c>
      <c r="C6" t="str">
        <f t="shared" si="0"/>
        <v>Ascheberg; Sporth. Profil-Schule Ascheberg</v>
      </c>
      <c r="D6" t="s">
        <v>86</v>
      </c>
      <c r="E6" s="69" t="str">
        <f t="shared" si="1"/>
        <v>59387 Ascheberg</v>
      </c>
      <c r="F6">
        <v>606601</v>
      </c>
      <c r="G6" t="s">
        <v>334</v>
      </c>
      <c r="H6" t="s">
        <v>101</v>
      </c>
      <c r="I6" t="s">
        <v>102</v>
      </c>
    </row>
    <row r="7" spans="1:9" ht="15" x14ac:dyDescent="0.2">
      <c r="A7" s="66" t="s">
        <v>298</v>
      </c>
      <c r="B7">
        <v>25</v>
      </c>
      <c r="C7" t="str">
        <f t="shared" si="0"/>
        <v>Billerbeck; Sporthalle Billerbeck</v>
      </c>
      <c r="D7" t="s">
        <v>103</v>
      </c>
      <c r="E7" s="69" t="str">
        <f t="shared" si="1"/>
        <v>48727 Billerbeck</v>
      </c>
      <c r="F7">
        <v>605540</v>
      </c>
      <c r="G7" t="s">
        <v>335</v>
      </c>
      <c r="H7" t="s">
        <v>104</v>
      </c>
      <c r="I7" t="s">
        <v>105</v>
      </c>
    </row>
    <row r="8" spans="1:9" ht="15" x14ac:dyDescent="0.2">
      <c r="A8" s="66" t="s">
        <v>299</v>
      </c>
      <c r="B8">
        <v>25</v>
      </c>
      <c r="C8" t="str">
        <f t="shared" si="0"/>
        <v>Coesfeld; Sporthalle am Fredesteen</v>
      </c>
      <c r="D8" t="s">
        <v>106</v>
      </c>
      <c r="E8" s="69" t="str">
        <f t="shared" si="1"/>
        <v>48653 Coesfeld</v>
      </c>
      <c r="F8">
        <v>605505</v>
      </c>
      <c r="G8" t="s">
        <v>336</v>
      </c>
      <c r="H8" t="s">
        <v>107</v>
      </c>
      <c r="I8" t="s">
        <v>108</v>
      </c>
    </row>
    <row r="9" spans="1:9" ht="15" x14ac:dyDescent="0.2">
      <c r="A9" s="66" t="s">
        <v>300</v>
      </c>
      <c r="B9">
        <v>25</v>
      </c>
      <c r="C9" t="str">
        <f t="shared" si="0"/>
        <v>Coesfeld; Sporthalle I Schulzentrum</v>
      </c>
      <c r="D9" t="s">
        <v>109</v>
      </c>
      <c r="E9" s="69" t="str">
        <f t="shared" si="1"/>
        <v>48653 Coesfeld</v>
      </c>
      <c r="F9">
        <v>605510</v>
      </c>
      <c r="G9" t="s">
        <v>336</v>
      </c>
      <c r="H9" t="s">
        <v>107</v>
      </c>
      <c r="I9" t="s">
        <v>110</v>
      </c>
    </row>
    <row r="10" spans="1:9" ht="15" x14ac:dyDescent="0.2">
      <c r="A10" s="66" t="s">
        <v>301</v>
      </c>
      <c r="B10">
        <v>25</v>
      </c>
      <c r="C10" t="str">
        <f t="shared" si="0"/>
        <v>Coesfeld; Sporthalle II Schulzentrum</v>
      </c>
      <c r="D10" t="s">
        <v>111</v>
      </c>
      <c r="E10" s="69" t="str">
        <f t="shared" si="1"/>
        <v>48653 Coesfeld</v>
      </c>
      <c r="F10">
        <v>605511</v>
      </c>
      <c r="G10" t="s">
        <v>336</v>
      </c>
      <c r="H10" t="s">
        <v>107</v>
      </c>
      <c r="I10" t="s">
        <v>110</v>
      </c>
    </row>
    <row r="11" spans="1:9" ht="15" x14ac:dyDescent="0.2">
      <c r="A11" s="66" t="s">
        <v>302</v>
      </c>
      <c r="B11">
        <v>35</v>
      </c>
      <c r="C11" t="str">
        <f t="shared" si="0"/>
        <v>Drensteinfurt; Dreingauhalle Drensteinfurt</v>
      </c>
      <c r="D11" t="s">
        <v>50</v>
      </c>
      <c r="E11" s="69" t="str">
        <f t="shared" si="1"/>
        <v>48317 Drensteinfurt</v>
      </c>
      <c r="F11">
        <v>606641</v>
      </c>
      <c r="G11" t="s">
        <v>337</v>
      </c>
      <c r="H11" t="s">
        <v>112</v>
      </c>
      <c r="I11" t="s">
        <v>113</v>
      </c>
    </row>
    <row r="12" spans="1:9" ht="15" x14ac:dyDescent="0.2">
      <c r="A12" s="66" t="s">
        <v>303</v>
      </c>
      <c r="B12">
        <v>35</v>
      </c>
      <c r="C12" t="str">
        <f t="shared" si="0"/>
        <v>Emsdetten; Spiel- und Sporthalle</v>
      </c>
      <c r="D12" t="s">
        <v>121</v>
      </c>
      <c r="E12" s="69" t="str">
        <f t="shared" si="1"/>
        <v>48282 Emsdetten</v>
      </c>
      <c r="F12">
        <v>605515</v>
      </c>
      <c r="G12" t="s">
        <v>338</v>
      </c>
      <c r="H12" t="s">
        <v>115</v>
      </c>
      <c r="I12" t="s">
        <v>122</v>
      </c>
    </row>
    <row r="13" spans="1:9" ht="15" x14ac:dyDescent="0.2">
      <c r="A13" s="66" t="s">
        <v>38</v>
      </c>
      <c r="B13">
        <v>25</v>
      </c>
      <c r="C13" t="str">
        <f t="shared" si="0"/>
        <v>Emsdetten; Euregiohalle</v>
      </c>
      <c r="D13" t="s">
        <v>117</v>
      </c>
      <c r="E13" s="69" t="str">
        <f t="shared" si="1"/>
        <v>48282 Emsdetten</v>
      </c>
      <c r="F13">
        <v>605516</v>
      </c>
      <c r="G13" t="s">
        <v>338</v>
      </c>
      <c r="H13" t="s">
        <v>115</v>
      </c>
      <c r="I13" t="s">
        <v>118</v>
      </c>
    </row>
    <row r="14" spans="1:9" ht="15" x14ac:dyDescent="0.2">
      <c r="A14" s="66" t="s">
        <v>39</v>
      </c>
      <c r="B14">
        <v>25</v>
      </c>
      <c r="C14" t="str">
        <f t="shared" si="0"/>
        <v>Emsdetten; Emshalle Emsdetten</v>
      </c>
      <c r="D14" t="s">
        <v>114</v>
      </c>
      <c r="E14" s="69" t="str">
        <f t="shared" si="1"/>
        <v>48282 Emsdetten</v>
      </c>
      <c r="F14">
        <v>605550</v>
      </c>
      <c r="G14" t="s">
        <v>338</v>
      </c>
      <c r="H14" t="s">
        <v>115</v>
      </c>
      <c r="I14" t="s">
        <v>116</v>
      </c>
    </row>
    <row r="15" spans="1:9" ht="15" x14ac:dyDescent="0.2">
      <c r="A15" s="66" t="s">
        <v>40</v>
      </c>
      <c r="B15">
        <v>25</v>
      </c>
      <c r="C15" t="str">
        <f t="shared" si="0"/>
        <v>Emsdetten; Martinum-Sporthalle</v>
      </c>
      <c r="D15" t="s">
        <v>119</v>
      </c>
      <c r="E15" s="69" t="str">
        <f t="shared" si="1"/>
        <v>48282 Emsdetten</v>
      </c>
      <c r="F15">
        <v>605556</v>
      </c>
      <c r="G15" t="s">
        <v>338</v>
      </c>
      <c r="H15" t="s">
        <v>115</v>
      </c>
      <c r="I15" t="s">
        <v>120</v>
      </c>
    </row>
    <row r="16" spans="1:9" ht="15" x14ac:dyDescent="0.2">
      <c r="A16" s="67" t="s">
        <v>41</v>
      </c>
      <c r="B16">
        <v>25</v>
      </c>
      <c r="C16" t="str">
        <f t="shared" si="0"/>
        <v>Emsdetten; Sporthalle Käthe-Kollwitz-Schule</v>
      </c>
      <c r="D16" t="s">
        <v>304</v>
      </c>
      <c r="E16" s="69" t="str">
        <f t="shared" si="1"/>
        <v>48282 Emsdetten</v>
      </c>
      <c r="F16">
        <v>605557</v>
      </c>
      <c r="G16" t="s">
        <v>338</v>
      </c>
      <c r="H16" t="s">
        <v>115</v>
      </c>
      <c r="I16" t="s">
        <v>310</v>
      </c>
    </row>
    <row r="17" spans="1:9" ht="15" x14ac:dyDescent="0.2">
      <c r="A17" s="66" t="s">
        <v>42</v>
      </c>
      <c r="B17">
        <v>25</v>
      </c>
      <c r="C17" t="str">
        <f t="shared" si="0"/>
        <v>Everswinkel; Kehlbachhalle Everswinkel</v>
      </c>
      <c r="D17" t="s">
        <v>46</v>
      </c>
      <c r="E17" s="69" t="str">
        <f t="shared" si="1"/>
        <v>48351 Everswinkel</v>
      </c>
      <c r="F17">
        <v>606603</v>
      </c>
      <c r="G17" t="s">
        <v>339</v>
      </c>
      <c r="H17" t="s">
        <v>123</v>
      </c>
      <c r="I17" t="s">
        <v>124</v>
      </c>
    </row>
    <row r="18" spans="1:9" ht="15" x14ac:dyDescent="0.2">
      <c r="A18" s="66" t="s">
        <v>43</v>
      </c>
      <c r="B18">
        <v>25</v>
      </c>
      <c r="C18" t="str">
        <f t="shared" si="0"/>
        <v>Everswinkel; Verbundschulhalle Everswinkel</v>
      </c>
      <c r="D18" t="s">
        <v>78</v>
      </c>
      <c r="E18" s="69" t="str">
        <f t="shared" si="1"/>
        <v>48351 Everswinkel</v>
      </c>
      <c r="F18">
        <v>606633</v>
      </c>
      <c r="G18" t="s">
        <v>339</v>
      </c>
      <c r="H18" t="s">
        <v>123</v>
      </c>
      <c r="I18" t="s">
        <v>125</v>
      </c>
    </row>
    <row r="19" spans="1:9" ht="15" x14ac:dyDescent="0.2">
      <c r="A19" s="66" t="s">
        <v>44</v>
      </c>
      <c r="B19">
        <v>25</v>
      </c>
      <c r="C19" t="str">
        <f t="shared" si="0"/>
        <v>Everswinkel; Vitus Sportcenter Everswinkel</v>
      </c>
      <c r="D19" t="s">
        <v>62</v>
      </c>
      <c r="E19" s="69" t="str">
        <f t="shared" si="1"/>
        <v>48351 Everswinkel</v>
      </c>
      <c r="F19">
        <v>606664</v>
      </c>
      <c r="G19" t="s">
        <v>339</v>
      </c>
      <c r="H19" t="s">
        <v>123</v>
      </c>
      <c r="I19" t="s">
        <v>126</v>
      </c>
    </row>
    <row r="20" spans="1:9" ht="15" x14ac:dyDescent="0.2">
      <c r="A20" s="67" t="s">
        <v>45</v>
      </c>
      <c r="B20">
        <v>25</v>
      </c>
      <c r="C20" t="str">
        <f t="shared" si="0"/>
        <v>Gescher; Dreifachhalle Borkener Damm</v>
      </c>
      <c r="D20" t="s">
        <v>127</v>
      </c>
      <c r="E20" s="69" t="str">
        <f t="shared" si="1"/>
        <v>48712 Gescher</v>
      </c>
      <c r="F20">
        <v>605517</v>
      </c>
      <c r="G20" t="s">
        <v>340</v>
      </c>
      <c r="H20" t="s">
        <v>128</v>
      </c>
      <c r="I20" t="s">
        <v>129</v>
      </c>
    </row>
    <row r="21" spans="1:9" ht="15" x14ac:dyDescent="0.2">
      <c r="A21" s="67" t="s">
        <v>332</v>
      </c>
      <c r="C21" t="str">
        <f t="shared" si="0"/>
        <v>Greven; Emssporthalle Greven</v>
      </c>
      <c r="D21" t="s">
        <v>79</v>
      </c>
      <c r="E21" s="69" t="str">
        <f t="shared" si="1"/>
        <v>48268 Greven</v>
      </c>
      <c r="F21">
        <v>606604</v>
      </c>
      <c r="G21" t="s">
        <v>341</v>
      </c>
      <c r="H21" t="s">
        <v>130</v>
      </c>
      <c r="I21" t="s">
        <v>131</v>
      </c>
    </row>
    <row r="22" spans="1:9" ht="15" x14ac:dyDescent="0.2">
      <c r="A22" s="66" t="s">
        <v>297</v>
      </c>
      <c r="C22" t="str">
        <f t="shared" si="0"/>
        <v>Greven; Rönnehalle Greven</v>
      </c>
      <c r="D22" t="s">
        <v>47</v>
      </c>
      <c r="E22" s="69" t="str">
        <f t="shared" si="1"/>
        <v>48268 Greven</v>
      </c>
      <c r="F22">
        <v>606605</v>
      </c>
      <c r="G22" t="s">
        <v>341</v>
      </c>
      <c r="H22" t="s">
        <v>130</v>
      </c>
      <c r="I22" t="s">
        <v>132</v>
      </c>
    </row>
    <row r="23" spans="1:9" ht="15" x14ac:dyDescent="0.2">
      <c r="A23" s="67"/>
      <c r="C23" t="str">
        <f t="shared" si="0"/>
        <v>Greven-Reckenfeld; Walgenbachsporthalle Reckenfeld</v>
      </c>
      <c r="D23" t="s">
        <v>133</v>
      </c>
      <c r="E23" s="69" t="str">
        <f t="shared" si="1"/>
        <v>48268 Greven-Reckenfeld</v>
      </c>
      <c r="F23">
        <v>606639</v>
      </c>
      <c r="G23" t="s">
        <v>341</v>
      </c>
      <c r="H23" t="s">
        <v>134</v>
      </c>
      <c r="I23" t="s">
        <v>135</v>
      </c>
    </row>
    <row r="24" spans="1:9" ht="15" x14ac:dyDescent="0.2">
      <c r="A24" s="67"/>
      <c r="C24" t="str">
        <f t="shared" si="0"/>
        <v>Gronau; Sporthalle II Laubstiege</v>
      </c>
      <c r="D24" t="s">
        <v>141</v>
      </c>
      <c r="E24" s="69" t="str">
        <f t="shared" si="1"/>
        <v>48599 Gronau</v>
      </c>
      <c r="F24">
        <v>605518</v>
      </c>
      <c r="G24" t="s">
        <v>342</v>
      </c>
      <c r="H24" t="s">
        <v>136</v>
      </c>
      <c r="I24" t="s">
        <v>140</v>
      </c>
    </row>
    <row r="25" spans="1:9" x14ac:dyDescent="0.2">
      <c r="C25" t="str">
        <f t="shared" si="0"/>
        <v>Gronau; Sporthalle I Laubstiege</v>
      </c>
      <c r="D25" t="s">
        <v>139</v>
      </c>
      <c r="E25" s="69" t="str">
        <f t="shared" si="1"/>
        <v>48599 Gronau</v>
      </c>
      <c r="F25">
        <v>605519</v>
      </c>
      <c r="G25" t="s">
        <v>342</v>
      </c>
      <c r="H25" t="s">
        <v>136</v>
      </c>
      <c r="I25" t="s">
        <v>140</v>
      </c>
    </row>
    <row r="26" spans="1:9" x14ac:dyDescent="0.2">
      <c r="C26" t="str">
        <f t="shared" si="0"/>
        <v>Gronau; Sporthalle Epe</v>
      </c>
      <c r="D26" t="s">
        <v>137</v>
      </c>
      <c r="E26" s="69" t="str">
        <f t="shared" si="1"/>
        <v>48599 Gronau</v>
      </c>
      <c r="F26">
        <v>605521</v>
      </c>
      <c r="G26" t="s">
        <v>342</v>
      </c>
      <c r="H26" t="s">
        <v>136</v>
      </c>
      <c r="I26" t="s">
        <v>138</v>
      </c>
    </row>
    <row r="27" spans="1:9" x14ac:dyDescent="0.2">
      <c r="C27" t="str">
        <f t="shared" si="0"/>
        <v>Havixbeck; Zweifachsporthalle Havixbeck</v>
      </c>
      <c r="D27" t="s">
        <v>60</v>
      </c>
      <c r="E27" s="69" t="str">
        <f t="shared" si="1"/>
        <v>48329 Havixbeck</v>
      </c>
      <c r="F27">
        <v>606630</v>
      </c>
      <c r="G27" t="s">
        <v>343</v>
      </c>
      <c r="H27" t="s">
        <v>142</v>
      </c>
      <c r="I27" t="s">
        <v>311</v>
      </c>
    </row>
    <row r="28" spans="1:9" x14ac:dyDescent="0.2">
      <c r="C28" t="str">
        <f t="shared" si="0"/>
        <v>Havixbeck; Baumberge Sporthalle Havixbeck</v>
      </c>
      <c r="D28" t="s">
        <v>91</v>
      </c>
      <c r="E28" s="69" t="str">
        <f t="shared" si="1"/>
        <v>48329 Havixbeck</v>
      </c>
      <c r="F28">
        <v>606652</v>
      </c>
      <c r="G28" t="s">
        <v>343</v>
      </c>
      <c r="H28" t="s">
        <v>142</v>
      </c>
      <c r="I28" t="s">
        <v>143</v>
      </c>
    </row>
    <row r="29" spans="1:9" x14ac:dyDescent="0.2">
      <c r="C29" t="str">
        <f t="shared" si="0"/>
        <v>Hopsten; Sporthalle Hopsten</v>
      </c>
      <c r="D29" t="s">
        <v>144</v>
      </c>
      <c r="E29" s="69" t="str">
        <f t="shared" si="1"/>
        <v>48496 Hopsten</v>
      </c>
      <c r="F29">
        <v>605560</v>
      </c>
      <c r="G29" t="s">
        <v>344</v>
      </c>
      <c r="H29" t="s">
        <v>145</v>
      </c>
      <c r="I29" t="s">
        <v>146</v>
      </c>
    </row>
    <row r="30" spans="1:9" x14ac:dyDescent="0.2">
      <c r="C30" t="str">
        <f t="shared" si="0"/>
        <v>Hörstel; Harkenberghalle</v>
      </c>
      <c r="D30" t="s">
        <v>147</v>
      </c>
      <c r="E30" s="69" t="str">
        <f t="shared" si="1"/>
        <v>48477 Hörstel</v>
      </c>
      <c r="F30">
        <v>605561</v>
      </c>
      <c r="G30" t="s">
        <v>345</v>
      </c>
      <c r="H30" t="s">
        <v>148</v>
      </c>
      <c r="I30" t="s">
        <v>149</v>
      </c>
    </row>
    <row r="31" spans="1:9" x14ac:dyDescent="0.2">
      <c r="C31" t="str">
        <f t="shared" si="0"/>
        <v>Hörstel; Ludgerus-Sporthalle</v>
      </c>
      <c r="D31" t="s">
        <v>150</v>
      </c>
      <c r="E31" s="69" t="str">
        <f t="shared" si="1"/>
        <v>48477 Hörstel</v>
      </c>
      <c r="F31">
        <v>605567</v>
      </c>
      <c r="G31" t="s">
        <v>345</v>
      </c>
      <c r="H31" t="s">
        <v>148</v>
      </c>
      <c r="I31" t="s">
        <v>151</v>
      </c>
    </row>
    <row r="32" spans="1:9" x14ac:dyDescent="0.2">
      <c r="C32" t="str">
        <f t="shared" si="0"/>
        <v>Hörstel-Riesenbeck; Grüne Halle</v>
      </c>
      <c r="D32" t="s">
        <v>152</v>
      </c>
      <c r="E32" s="69" t="str">
        <f t="shared" si="1"/>
        <v>48477 Hörstel-Riesenbeck</v>
      </c>
      <c r="F32">
        <v>605103</v>
      </c>
      <c r="G32" t="s">
        <v>345</v>
      </c>
      <c r="H32" t="s">
        <v>153</v>
      </c>
      <c r="I32" t="s">
        <v>154</v>
      </c>
    </row>
    <row r="33" spans="3:9" x14ac:dyDescent="0.2">
      <c r="C33" t="str">
        <f t="shared" si="0"/>
        <v>Ibbenbüren; Kepler-Halle</v>
      </c>
      <c r="D33" t="s">
        <v>164</v>
      </c>
      <c r="E33" s="69" t="str">
        <f t="shared" si="1"/>
        <v>49477 Ibbenbüren</v>
      </c>
      <c r="F33">
        <v>605105</v>
      </c>
      <c r="G33" t="s">
        <v>346</v>
      </c>
      <c r="H33" t="s">
        <v>156</v>
      </c>
      <c r="I33" t="s">
        <v>165</v>
      </c>
    </row>
    <row r="34" spans="3:9" x14ac:dyDescent="0.2">
      <c r="C34" t="str">
        <f t="shared" si="0"/>
        <v>Ibbenbüren; Goethe Halle</v>
      </c>
      <c r="D34" t="s">
        <v>155</v>
      </c>
      <c r="E34" s="69" t="str">
        <f t="shared" si="1"/>
        <v>49479 Ibbenbüren</v>
      </c>
      <c r="F34">
        <v>605562</v>
      </c>
      <c r="G34" t="s">
        <v>347</v>
      </c>
      <c r="H34" t="s">
        <v>156</v>
      </c>
      <c r="I34" t="s">
        <v>157</v>
      </c>
    </row>
    <row r="35" spans="3:9" x14ac:dyDescent="0.2">
      <c r="C35" t="str">
        <f t="shared" ref="C35:C66" si="2">H35&amp;"; "&amp;D35</f>
        <v>Ibbenbüren; Halle Ost am Sportzentrum</v>
      </c>
      <c r="D35" t="s">
        <v>160</v>
      </c>
      <c r="E35" s="69" t="str">
        <f t="shared" ref="E35:E66" si="3">G35&amp;" "&amp;H35</f>
        <v>49479 Ibbenbüren</v>
      </c>
      <c r="F35">
        <v>605563</v>
      </c>
      <c r="G35" t="s">
        <v>347</v>
      </c>
      <c r="H35" t="s">
        <v>156</v>
      </c>
      <c r="I35" t="s">
        <v>161</v>
      </c>
    </row>
    <row r="36" spans="3:9" x14ac:dyDescent="0.2">
      <c r="C36" t="str">
        <f t="shared" si="2"/>
        <v>Ibbenbüren; Halle West an der Realschule</v>
      </c>
      <c r="D36" t="s">
        <v>162</v>
      </c>
      <c r="E36" s="69" t="str">
        <f t="shared" si="3"/>
        <v>49479 Ibbenbüren</v>
      </c>
      <c r="F36">
        <v>605564</v>
      </c>
      <c r="G36" t="s">
        <v>347</v>
      </c>
      <c r="H36" t="s">
        <v>156</v>
      </c>
      <c r="I36" t="s">
        <v>163</v>
      </c>
    </row>
    <row r="37" spans="3:9" x14ac:dyDescent="0.2">
      <c r="C37" t="str">
        <f t="shared" si="2"/>
        <v>Ibbenbüren; Halle Bockraden</v>
      </c>
      <c r="D37" t="s">
        <v>158</v>
      </c>
      <c r="E37" s="69" t="str">
        <f t="shared" si="3"/>
        <v>49477 Ibbenbüren</v>
      </c>
      <c r="F37">
        <v>605566</v>
      </c>
      <c r="G37" t="s">
        <v>346</v>
      </c>
      <c r="H37" t="s">
        <v>156</v>
      </c>
      <c r="I37" t="s">
        <v>159</v>
      </c>
    </row>
    <row r="38" spans="3:9" x14ac:dyDescent="0.2">
      <c r="C38" t="str">
        <f t="shared" si="2"/>
        <v>Ladbergen; Ladbergen Sporthalle I</v>
      </c>
      <c r="D38" t="s">
        <v>80</v>
      </c>
      <c r="E38" s="69" t="str">
        <f t="shared" si="3"/>
        <v>49549 Ladbergen</v>
      </c>
      <c r="F38">
        <v>606606</v>
      </c>
      <c r="G38" t="s">
        <v>348</v>
      </c>
      <c r="H38" t="s">
        <v>166</v>
      </c>
      <c r="I38" t="s">
        <v>167</v>
      </c>
    </row>
    <row r="39" spans="3:9" x14ac:dyDescent="0.2">
      <c r="C39" t="str">
        <f t="shared" si="2"/>
        <v>Ladbergen; Ladbergen Sporthalle II</v>
      </c>
      <c r="D39" t="s">
        <v>81</v>
      </c>
      <c r="E39" s="69" t="str">
        <f t="shared" si="3"/>
        <v>49549 Ladbergen</v>
      </c>
      <c r="F39">
        <v>606607</v>
      </c>
      <c r="G39" t="s">
        <v>348</v>
      </c>
      <c r="H39" t="s">
        <v>166</v>
      </c>
      <c r="I39" t="s">
        <v>168</v>
      </c>
    </row>
    <row r="40" spans="3:9" x14ac:dyDescent="0.2">
      <c r="C40" t="str">
        <f t="shared" si="2"/>
        <v>Legden; Sporthalle Brigidenschule</v>
      </c>
      <c r="D40" t="s">
        <v>169</v>
      </c>
      <c r="E40" s="69" t="str">
        <f t="shared" si="3"/>
        <v>48739 Legden</v>
      </c>
      <c r="F40">
        <v>605542</v>
      </c>
      <c r="G40" t="s">
        <v>349</v>
      </c>
      <c r="H40" t="s">
        <v>170</v>
      </c>
      <c r="I40" t="s">
        <v>171</v>
      </c>
    </row>
    <row r="41" spans="3:9" x14ac:dyDescent="0.2">
      <c r="C41" t="str">
        <f t="shared" si="2"/>
        <v>Lengerich; Stadtsporthalle Lengerich</v>
      </c>
      <c r="D41" t="s">
        <v>48</v>
      </c>
      <c r="E41" s="69" t="str">
        <f t="shared" si="3"/>
        <v>49525 Lengerich</v>
      </c>
      <c r="F41">
        <v>606608</v>
      </c>
      <c r="G41" t="s">
        <v>350</v>
      </c>
      <c r="H41" t="s">
        <v>172</v>
      </c>
      <c r="I41" t="s">
        <v>174</v>
      </c>
    </row>
    <row r="42" spans="3:9" x14ac:dyDescent="0.2">
      <c r="C42" t="str">
        <f t="shared" si="2"/>
        <v>Lengerich; Dreifachsporthalle Lengerich</v>
      </c>
      <c r="D42" t="s">
        <v>49</v>
      </c>
      <c r="E42" s="69" t="str">
        <f t="shared" si="3"/>
        <v>49525 Lengerich</v>
      </c>
      <c r="F42">
        <v>606640</v>
      </c>
      <c r="G42" t="s">
        <v>350</v>
      </c>
      <c r="H42" t="s">
        <v>172</v>
      </c>
      <c r="I42" t="s">
        <v>173</v>
      </c>
    </row>
    <row r="43" spans="3:9" x14ac:dyDescent="0.2">
      <c r="C43" t="str">
        <f t="shared" si="2"/>
        <v>Lengerich; Zweifachsporthalle Lengerich</v>
      </c>
      <c r="D43" t="s">
        <v>56</v>
      </c>
      <c r="E43" s="69" t="str">
        <f t="shared" si="3"/>
        <v>49525 Lengerich</v>
      </c>
      <c r="F43">
        <v>606649</v>
      </c>
      <c r="G43" t="s">
        <v>350</v>
      </c>
      <c r="H43" t="s">
        <v>172</v>
      </c>
      <c r="I43" t="s">
        <v>175</v>
      </c>
    </row>
    <row r="44" spans="3:9" x14ac:dyDescent="0.2">
      <c r="C44" t="str">
        <f t="shared" si="2"/>
        <v>Lienen-Kattenvenne; Sporthalle am Ölberg</v>
      </c>
      <c r="D44" t="s">
        <v>89</v>
      </c>
      <c r="E44" s="69" t="str">
        <f t="shared" si="3"/>
        <v>49536 Lienen-Kattenvenne</v>
      </c>
      <c r="F44">
        <v>606663</v>
      </c>
      <c r="G44" t="s">
        <v>351</v>
      </c>
      <c r="H44" t="s">
        <v>176</v>
      </c>
      <c r="I44" t="s">
        <v>177</v>
      </c>
    </row>
    <row r="45" spans="3:9" x14ac:dyDescent="0.2">
      <c r="C45" t="str">
        <f t="shared" si="2"/>
        <v>Mettingen; Halle Berentelg</v>
      </c>
      <c r="D45" t="s">
        <v>178</v>
      </c>
      <c r="E45" s="69" t="str">
        <f t="shared" si="3"/>
        <v>49497 Mettingen</v>
      </c>
      <c r="F45">
        <v>605573</v>
      </c>
      <c r="G45" t="s">
        <v>352</v>
      </c>
      <c r="H45" t="s">
        <v>179</v>
      </c>
      <c r="I45" t="s">
        <v>180</v>
      </c>
    </row>
    <row r="46" spans="3:9" x14ac:dyDescent="0.2">
      <c r="C46" t="str">
        <f t="shared" si="2"/>
        <v>Mettingen; Tüöttensporthalle</v>
      </c>
      <c r="D46" t="s">
        <v>181</v>
      </c>
      <c r="E46" s="69" t="str">
        <f t="shared" si="3"/>
        <v>49497 Mettingen</v>
      </c>
      <c r="F46">
        <v>605578</v>
      </c>
      <c r="G46" t="s">
        <v>352</v>
      </c>
      <c r="H46" t="s">
        <v>179</v>
      </c>
      <c r="I46" t="s">
        <v>182</v>
      </c>
    </row>
    <row r="47" spans="3:9" x14ac:dyDescent="0.2">
      <c r="C47" t="str">
        <f t="shared" si="2"/>
        <v>Münster; Hans-Böckler-Schule Münster</v>
      </c>
      <c r="D47" t="s">
        <v>55</v>
      </c>
      <c r="E47" s="69" t="str">
        <f t="shared" si="3"/>
        <v>48155 Münster</v>
      </c>
      <c r="F47">
        <v>606616</v>
      </c>
      <c r="G47" t="s">
        <v>353</v>
      </c>
      <c r="H47" t="s">
        <v>183</v>
      </c>
      <c r="I47" t="s">
        <v>185</v>
      </c>
    </row>
    <row r="48" spans="3:9" x14ac:dyDescent="0.2">
      <c r="C48" t="str">
        <f t="shared" si="2"/>
        <v>Münster; Ludwig-Erhard-Schule Münster</v>
      </c>
      <c r="D48" t="s">
        <v>186</v>
      </c>
      <c r="E48" s="69" t="str">
        <f t="shared" si="3"/>
        <v>48151 Münster</v>
      </c>
      <c r="F48">
        <v>606617</v>
      </c>
      <c r="G48" t="s">
        <v>354</v>
      </c>
      <c r="H48" t="s">
        <v>183</v>
      </c>
      <c r="I48" t="s">
        <v>187</v>
      </c>
    </row>
    <row r="49" spans="3:9" x14ac:dyDescent="0.2">
      <c r="C49" t="str">
        <f t="shared" si="2"/>
        <v>Münster; Sporth. Sentruper Höhe Münster</v>
      </c>
      <c r="D49" t="s">
        <v>59</v>
      </c>
      <c r="E49" s="69" t="str">
        <f t="shared" si="3"/>
        <v>48149 Münster</v>
      </c>
      <c r="F49">
        <v>606629</v>
      </c>
      <c r="G49" t="s">
        <v>355</v>
      </c>
      <c r="H49" t="s">
        <v>183</v>
      </c>
      <c r="I49" t="s">
        <v>189</v>
      </c>
    </row>
    <row r="50" spans="3:9" x14ac:dyDescent="0.2">
      <c r="C50" t="str">
        <f t="shared" si="2"/>
        <v>Münster; Sporthalle Münster-Ost (Dreifachhalle)</v>
      </c>
      <c r="D50" t="s">
        <v>76</v>
      </c>
      <c r="E50" s="69" t="str">
        <f t="shared" si="3"/>
        <v>48145 Münster</v>
      </c>
      <c r="F50">
        <v>606645</v>
      </c>
      <c r="G50" t="s">
        <v>356</v>
      </c>
      <c r="H50" t="s">
        <v>183</v>
      </c>
      <c r="I50" t="s">
        <v>314</v>
      </c>
    </row>
    <row r="51" spans="3:9" x14ac:dyDescent="0.2">
      <c r="C51" t="str">
        <f t="shared" si="2"/>
        <v>Münster; Adolph-Kolping-Halle Münster</v>
      </c>
      <c r="D51" t="s">
        <v>58</v>
      </c>
      <c r="E51" s="69" t="str">
        <f t="shared" si="3"/>
        <v>48147 Münster</v>
      </c>
      <c r="F51">
        <v>606660</v>
      </c>
      <c r="G51" t="s">
        <v>357</v>
      </c>
      <c r="H51" t="s">
        <v>183</v>
      </c>
      <c r="I51" t="s">
        <v>184</v>
      </c>
    </row>
    <row r="52" spans="3:9" x14ac:dyDescent="0.2">
      <c r="C52" t="str">
        <f t="shared" si="2"/>
        <v>Münster; Sporthalle Albachten</v>
      </c>
      <c r="D52" t="s">
        <v>61</v>
      </c>
      <c r="E52" s="69" t="str">
        <f t="shared" si="3"/>
        <v>48163 Münster</v>
      </c>
      <c r="F52">
        <v>606662</v>
      </c>
      <c r="G52" t="s">
        <v>358</v>
      </c>
      <c r="H52" t="s">
        <v>183</v>
      </c>
      <c r="I52" t="s">
        <v>190</v>
      </c>
    </row>
    <row r="53" spans="3:9" x14ac:dyDescent="0.2">
      <c r="C53" t="str">
        <f t="shared" si="2"/>
        <v>Münster; Mauritzgymnasium</v>
      </c>
      <c r="D53" t="s">
        <v>66</v>
      </c>
      <c r="E53" s="69" t="str">
        <f t="shared" si="3"/>
        <v>48155 Münster</v>
      </c>
      <c r="F53">
        <v>606667</v>
      </c>
      <c r="G53" t="s">
        <v>353</v>
      </c>
      <c r="H53" t="s">
        <v>183</v>
      </c>
      <c r="I53" t="s">
        <v>188</v>
      </c>
    </row>
    <row r="54" spans="3:9" x14ac:dyDescent="0.2">
      <c r="C54" t="str">
        <f t="shared" si="2"/>
        <v>Münster; Sporthalle Münster-Ost (2) (Zweifachhalle)</v>
      </c>
      <c r="D54" t="s">
        <v>67</v>
      </c>
      <c r="E54" s="69" t="str">
        <f t="shared" si="3"/>
        <v>48145 Münster</v>
      </c>
      <c r="F54">
        <v>606671</v>
      </c>
      <c r="G54" t="s">
        <v>356</v>
      </c>
      <c r="H54" t="s">
        <v>183</v>
      </c>
      <c r="I54" t="s">
        <v>314</v>
      </c>
    </row>
    <row r="55" spans="3:9" x14ac:dyDescent="0.2">
      <c r="C55" t="str">
        <f t="shared" si="2"/>
        <v>Münster; Sporthalle Freiherr-vom-Stein-Gymnasium</v>
      </c>
      <c r="D55" t="s">
        <v>68</v>
      </c>
      <c r="E55" s="69" t="str">
        <f t="shared" si="3"/>
        <v>48161 Münster</v>
      </c>
      <c r="F55">
        <v>606672</v>
      </c>
      <c r="G55" t="s">
        <v>359</v>
      </c>
      <c r="H55" t="s">
        <v>183</v>
      </c>
      <c r="I55" t="s">
        <v>191</v>
      </c>
    </row>
    <row r="56" spans="3:9" x14ac:dyDescent="0.2">
      <c r="C56" t="str">
        <f t="shared" si="2"/>
        <v>Münster; Sporthalle Mosaikschule</v>
      </c>
      <c r="D56" t="s">
        <v>69</v>
      </c>
      <c r="E56" s="69" t="str">
        <f t="shared" si="3"/>
        <v>48161 Münster</v>
      </c>
      <c r="F56">
        <v>606673</v>
      </c>
      <c r="G56" t="s">
        <v>359</v>
      </c>
      <c r="H56" t="s">
        <v>183</v>
      </c>
      <c r="I56" t="s">
        <v>192</v>
      </c>
    </row>
    <row r="57" spans="3:9" x14ac:dyDescent="0.2">
      <c r="C57" t="str">
        <f t="shared" si="2"/>
        <v>Münster; Sporthalle Peter-Wust-Schule</v>
      </c>
      <c r="D57" t="s">
        <v>193</v>
      </c>
      <c r="E57" s="69" t="str">
        <f t="shared" si="3"/>
        <v>48163 Münster</v>
      </c>
      <c r="F57">
        <v>606674</v>
      </c>
      <c r="G57" t="s">
        <v>358</v>
      </c>
      <c r="H57" t="s">
        <v>183</v>
      </c>
      <c r="I57" t="s">
        <v>194</v>
      </c>
    </row>
    <row r="58" spans="3:9" x14ac:dyDescent="0.2">
      <c r="C58" t="str">
        <f t="shared" si="2"/>
        <v>Münster; Gesamtschule Münster-Mitte</v>
      </c>
      <c r="D58" t="s">
        <v>305</v>
      </c>
      <c r="E58" s="69" t="str">
        <f t="shared" si="3"/>
        <v>48153 Münster</v>
      </c>
      <c r="F58">
        <v>606675</v>
      </c>
      <c r="G58" t="s">
        <v>360</v>
      </c>
      <c r="H58" t="s">
        <v>183</v>
      </c>
      <c r="I58" t="s">
        <v>312</v>
      </c>
    </row>
    <row r="59" spans="3:9" x14ac:dyDescent="0.2">
      <c r="C59" t="str">
        <f t="shared" si="2"/>
        <v>Münster; Sporthalle Mathilde Anneke Gesamtschule</v>
      </c>
      <c r="D59" t="s">
        <v>306</v>
      </c>
      <c r="E59" s="69" t="str">
        <f t="shared" si="3"/>
        <v>48145 Münster</v>
      </c>
      <c r="F59">
        <v>606676</v>
      </c>
      <c r="G59" t="s">
        <v>356</v>
      </c>
      <c r="H59" t="s">
        <v>183</v>
      </c>
      <c r="I59" t="s">
        <v>313</v>
      </c>
    </row>
    <row r="60" spans="3:9" x14ac:dyDescent="0.2">
      <c r="C60" t="str">
        <f t="shared" si="2"/>
        <v>Münster; Sporthalle Pascal Gymnasium</v>
      </c>
      <c r="D60" t="s">
        <v>395</v>
      </c>
      <c r="E60" s="69" t="str">
        <f t="shared" si="3"/>
        <v>48147 Münster</v>
      </c>
      <c r="F60">
        <v>606677</v>
      </c>
      <c r="G60" t="s">
        <v>357</v>
      </c>
      <c r="H60" t="s">
        <v>183</v>
      </c>
      <c r="I60" t="s">
        <v>388</v>
      </c>
    </row>
    <row r="61" spans="3:9" x14ac:dyDescent="0.2">
      <c r="C61" t="str">
        <f t="shared" si="2"/>
        <v>Münster; Sporthalle Hansa-Berufskolleg</v>
      </c>
      <c r="D61" t="s">
        <v>396</v>
      </c>
      <c r="E61" s="69" t="str">
        <f t="shared" si="3"/>
        <v>48155 Münster</v>
      </c>
      <c r="F61">
        <v>606678</v>
      </c>
      <c r="G61" t="s">
        <v>353</v>
      </c>
      <c r="H61" t="s">
        <v>183</v>
      </c>
      <c r="I61" t="s">
        <v>389</v>
      </c>
    </row>
    <row r="62" spans="3:9" x14ac:dyDescent="0.2">
      <c r="C62" t="str">
        <f t="shared" si="2"/>
        <v>Münster-Albachten; Sporth. Münster-Albachten 3 fach</v>
      </c>
      <c r="D62" t="s">
        <v>307</v>
      </c>
      <c r="E62" s="69" t="str">
        <f t="shared" si="3"/>
        <v>48163 Münster-Albachten</v>
      </c>
      <c r="F62">
        <v>606669</v>
      </c>
      <c r="G62" t="s">
        <v>358</v>
      </c>
      <c r="H62" t="s">
        <v>195</v>
      </c>
      <c r="I62" t="s">
        <v>190</v>
      </c>
    </row>
    <row r="63" spans="3:9" x14ac:dyDescent="0.2">
      <c r="C63" t="str">
        <f t="shared" si="2"/>
        <v>Münster-Gremmendorf; Sporthalle Gremmendorf</v>
      </c>
      <c r="D63" t="s">
        <v>77</v>
      </c>
      <c r="E63" s="69" t="str">
        <f t="shared" si="3"/>
        <v>48167 Münster-Gremmendorf</v>
      </c>
      <c r="F63">
        <v>606661</v>
      </c>
      <c r="G63" t="s">
        <v>361</v>
      </c>
      <c r="H63" t="s">
        <v>196</v>
      </c>
      <c r="I63" t="s">
        <v>197</v>
      </c>
    </row>
    <row r="64" spans="3:9" x14ac:dyDescent="0.2">
      <c r="C64" t="str">
        <f t="shared" si="2"/>
        <v>Münster-Hiltrup; Halle am Schwimmbad Hiltrup</v>
      </c>
      <c r="D64" t="s">
        <v>73</v>
      </c>
      <c r="E64" s="69" t="str">
        <f t="shared" si="3"/>
        <v>48165 Münster-Hiltrup</v>
      </c>
      <c r="F64">
        <v>606622</v>
      </c>
      <c r="G64" t="s">
        <v>362</v>
      </c>
      <c r="H64" t="s">
        <v>198</v>
      </c>
      <c r="I64" t="s">
        <v>199</v>
      </c>
    </row>
    <row r="65" spans="3:9" x14ac:dyDescent="0.2">
      <c r="C65" t="str">
        <f t="shared" si="2"/>
        <v>Münster-Kinderhaus; Bezirksportstätten SZK Halle I</v>
      </c>
      <c r="D65" t="s">
        <v>74</v>
      </c>
      <c r="E65" s="69" t="str">
        <f t="shared" si="3"/>
        <v>48159 Münster-Kinderhaus</v>
      </c>
      <c r="F65">
        <v>606625</v>
      </c>
      <c r="G65" t="s">
        <v>363</v>
      </c>
      <c r="H65" t="s">
        <v>200</v>
      </c>
      <c r="I65" t="s">
        <v>201</v>
      </c>
    </row>
    <row r="66" spans="3:9" x14ac:dyDescent="0.2">
      <c r="C66" t="str">
        <f t="shared" si="2"/>
        <v>Münster-Kinderhaus; Bezirksportstätten SZK Halle II</v>
      </c>
      <c r="D66" t="s">
        <v>75</v>
      </c>
      <c r="E66" s="69" t="str">
        <f t="shared" si="3"/>
        <v>48159 Münster-Kinderhaus</v>
      </c>
      <c r="F66">
        <v>606631</v>
      </c>
      <c r="G66" t="s">
        <v>363</v>
      </c>
      <c r="H66" t="s">
        <v>200</v>
      </c>
      <c r="I66" t="s">
        <v>201</v>
      </c>
    </row>
    <row r="67" spans="3:9" x14ac:dyDescent="0.2">
      <c r="C67" t="str">
        <f t="shared" ref="C67:C98" si="4">H67&amp;"; "&amp;D67</f>
        <v>Münster-Roxel; Schulzentrum Roxel I (Zweifach Halle)</v>
      </c>
      <c r="D67" t="s">
        <v>71</v>
      </c>
      <c r="E67" s="69" t="str">
        <f t="shared" ref="E67:E98" si="5">G67&amp;" "&amp;H67</f>
        <v>48161 Münster-Roxel</v>
      </c>
      <c r="F67">
        <v>606609</v>
      </c>
      <c r="G67" t="s">
        <v>359</v>
      </c>
      <c r="H67" t="s">
        <v>202</v>
      </c>
      <c r="I67" t="s">
        <v>203</v>
      </c>
    </row>
    <row r="68" spans="3:9" x14ac:dyDescent="0.2">
      <c r="C68" t="str">
        <f t="shared" si="4"/>
        <v>Münster-Roxel; Schulzentrum Roxel II (Dreifachhalle)</v>
      </c>
      <c r="D68" t="s">
        <v>65</v>
      </c>
      <c r="E68" s="69" t="str">
        <f t="shared" si="5"/>
        <v>48161 Münster-Roxel</v>
      </c>
      <c r="F68">
        <v>606666</v>
      </c>
      <c r="G68" t="s">
        <v>359</v>
      </c>
      <c r="H68" t="s">
        <v>202</v>
      </c>
      <c r="I68" t="s">
        <v>203</v>
      </c>
    </row>
    <row r="69" spans="3:9" x14ac:dyDescent="0.2">
      <c r="C69" t="str">
        <f t="shared" si="4"/>
        <v>Münster-Wolbeck; Schulzentrum Wolbeck Halle 2</v>
      </c>
      <c r="D69" t="s">
        <v>70</v>
      </c>
      <c r="E69" s="69" t="str">
        <f t="shared" si="5"/>
        <v>48167 Münster-Wolbeck</v>
      </c>
      <c r="F69">
        <v>606602</v>
      </c>
      <c r="G69" t="s">
        <v>361</v>
      </c>
      <c r="H69" t="s">
        <v>204</v>
      </c>
      <c r="I69" t="s">
        <v>205</v>
      </c>
    </row>
    <row r="70" spans="3:9" x14ac:dyDescent="0.2">
      <c r="C70" t="str">
        <f t="shared" si="4"/>
        <v>Münster-Wolbeck; Schulzentrum Wolbeck Halle 1</v>
      </c>
      <c r="D70" t="s">
        <v>72</v>
      </c>
      <c r="E70" s="69" t="str">
        <f t="shared" si="5"/>
        <v>48167 Münster-Wolbeck</v>
      </c>
      <c r="F70">
        <v>606620</v>
      </c>
      <c r="G70" t="s">
        <v>361</v>
      </c>
      <c r="H70" t="s">
        <v>204</v>
      </c>
      <c r="I70" t="s">
        <v>205</v>
      </c>
    </row>
    <row r="71" spans="3:9" x14ac:dyDescent="0.2">
      <c r="C71" t="str">
        <f t="shared" si="4"/>
        <v>Neuenkirchen; Sporthalle Arnold-Janssen-Gymnasium</v>
      </c>
      <c r="D71" t="s">
        <v>209</v>
      </c>
      <c r="E71" s="69" t="str">
        <f t="shared" si="5"/>
        <v>48485 Neuenkirchen</v>
      </c>
      <c r="F71">
        <v>605104</v>
      </c>
      <c r="G71" t="s">
        <v>364</v>
      </c>
      <c r="H71" t="s">
        <v>207</v>
      </c>
      <c r="I71" t="s">
        <v>210</v>
      </c>
    </row>
    <row r="72" spans="3:9" x14ac:dyDescent="0.2">
      <c r="C72" t="str">
        <f t="shared" si="4"/>
        <v>Neuenkirchen; Sporthalle am Westfalenring</v>
      </c>
      <c r="D72" t="s">
        <v>206</v>
      </c>
      <c r="E72" s="69" t="str">
        <f t="shared" si="5"/>
        <v>48485 Neuenkirchen</v>
      </c>
      <c r="F72">
        <v>605522</v>
      </c>
      <c r="G72" t="s">
        <v>364</v>
      </c>
      <c r="H72" t="s">
        <v>207</v>
      </c>
      <c r="I72" t="s">
        <v>208</v>
      </c>
    </row>
    <row r="73" spans="3:9" x14ac:dyDescent="0.2">
      <c r="C73" t="str">
        <f t="shared" si="4"/>
        <v>Nordwalde; Sporthalle Wichernschule</v>
      </c>
      <c r="D73" t="s">
        <v>211</v>
      </c>
      <c r="E73" s="69" t="str">
        <f t="shared" si="5"/>
        <v>48356 Nordwalde</v>
      </c>
      <c r="F73">
        <v>605523</v>
      </c>
      <c r="G73" t="s">
        <v>365</v>
      </c>
      <c r="H73" t="s">
        <v>212</v>
      </c>
      <c r="I73" t="s">
        <v>213</v>
      </c>
    </row>
    <row r="74" spans="3:9" x14ac:dyDescent="0.2">
      <c r="C74" t="str">
        <f t="shared" si="4"/>
        <v>Nottuln; Hummelbachhalle</v>
      </c>
      <c r="D74" t="s">
        <v>397</v>
      </c>
      <c r="E74" s="69" t="str">
        <f t="shared" si="5"/>
        <v>48301 Nottuln</v>
      </c>
      <c r="F74">
        <v>605535</v>
      </c>
      <c r="G74" t="s">
        <v>366</v>
      </c>
      <c r="H74" t="s">
        <v>215</v>
      </c>
      <c r="I74" t="s">
        <v>315</v>
      </c>
    </row>
    <row r="75" spans="3:9" x14ac:dyDescent="0.2">
      <c r="C75" t="str">
        <f t="shared" si="4"/>
        <v>Nottuln; Sporthalle am Gymnasium</v>
      </c>
      <c r="D75" t="s">
        <v>214</v>
      </c>
      <c r="E75" s="69" t="str">
        <f t="shared" si="5"/>
        <v>48301 Nottuln</v>
      </c>
      <c r="F75">
        <v>605547</v>
      </c>
      <c r="G75" t="s">
        <v>366</v>
      </c>
      <c r="H75" t="s">
        <v>215</v>
      </c>
      <c r="I75" t="s">
        <v>216</v>
      </c>
    </row>
    <row r="76" spans="3:9" x14ac:dyDescent="0.2">
      <c r="C76" t="str">
        <f t="shared" si="4"/>
        <v>Ochtrup; Sporthalle I Schulzentrum</v>
      </c>
      <c r="D76" t="s">
        <v>109</v>
      </c>
      <c r="E76" s="69" t="str">
        <f t="shared" si="5"/>
        <v>48607 Ochtrup</v>
      </c>
      <c r="F76">
        <v>605524</v>
      </c>
      <c r="G76" t="s">
        <v>367</v>
      </c>
      <c r="H76" t="s">
        <v>217</v>
      </c>
      <c r="I76" t="s">
        <v>316</v>
      </c>
    </row>
    <row r="77" spans="3:9" x14ac:dyDescent="0.2">
      <c r="C77" t="str">
        <f t="shared" si="4"/>
        <v>Ochtrup; Sporthalle II Schulzentrum</v>
      </c>
      <c r="D77" t="s">
        <v>111</v>
      </c>
      <c r="E77" s="69" t="str">
        <f t="shared" si="5"/>
        <v>48607 Ochtrup</v>
      </c>
      <c r="F77">
        <v>605525</v>
      </c>
      <c r="G77" t="s">
        <v>367</v>
      </c>
      <c r="H77" t="s">
        <v>217</v>
      </c>
      <c r="I77" t="s">
        <v>218</v>
      </c>
    </row>
    <row r="78" spans="3:9" x14ac:dyDescent="0.2">
      <c r="C78" t="str">
        <f t="shared" si="4"/>
        <v>Ochtrup; Stadthalle Ochtrup</v>
      </c>
      <c r="D78" t="s">
        <v>219</v>
      </c>
      <c r="E78" s="69" t="str">
        <f t="shared" si="5"/>
        <v>48607 Ochtrup</v>
      </c>
      <c r="F78">
        <v>605549</v>
      </c>
      <c r="G78" t="s">
        <v>367</v>
      </c>
      <c r="H78" t="s">
        <v>217</v>
      </c>
      <c r="I78" t="s">
        <v>220</v>
      </c>
    </row>
    <row r="79" spans="3:9" x14ac:dyDescent="0.2">
      <c r="C79" t="str">
        <f t="shared" si="4"/>
        <v>Ostbevern; Beverhalle Ostbevern</v>
      </c>
      <c r="D79" t="s">
        <v>57</v>
      </c>
      <c r="E79" s="69" t="str">
        <f t="shared" si="5"/>
        <v>48346 Ostbevern</v>
      </c>
      <c r="F79">
        <v>606656</v>
      </c>
      <c r="G79" t="s">
        <v>368</v>
      </c>
      <c r="H79" t="s">
        <v>221</v>
      </c>
      <c r="I79" t="s">
        <v>222</v>
      </c>
    </row>
    <row r="80" spans="3:9" x14ac:dyDescent="0.2">
      <c r="C80" t="str">
        <f t="shared" si="4"/>
        <v>Recke; Sporthalle Schulzentrum</v>
      </c>
      <c r="D80" t="s">
        <v>223</v>
      </c>
      <c r="E80" s="69" t="str">
        <f t="shared" si="5"/>
        <v>49509 Recke</v>
      </c>
      <c r="F80">
        <v>605574</v>
      </c>
      <c r="G80" t="s">
        <v>369</v>
      </c>
      <c r="H80" t="s">
        <v>224</v>
      </c>
      <c r="I80" t="s">
        <v>225</v>
      </c>
    </row>
    <row r="81" spans="3:9" x14ac:dyDescent="0.2">
      <c r="C81" t="str">
        <f t="shared" si="4"/>
        <v>Reken; Sporthalle am Rathaus</v>
      </c>
      <c r="D81" t="s">
        <v>226</v>
      </c>
      <c r="E81" s="69" t="str">
        <f t="shared" si="5"/>
        <v>48734 Reken</v>
      </c>
      <c r="F81">
        <v>605541</v>
      </c>
      <c r="G81" t="s">
        <v>370</v>
      </c>
      <c r="H81" t="s">
        <v>227</v>
      </c>
      <c r="I81" t="s">
        <v>228</v>
      </c>
    </row>
    <row r="82" spans="3:9" x14ac:dyDescent="0.2">
      <c r="C82" t="str">
        <f t="shared" si="4"/>
        <v>Rhade; Sporthalle Erler Straße</v>
      </c>
      <c r="D82" t="s">
        <v>229</v>
      </c>
      <c r="E82" s="69" t="str">
        <f t="shared" si="5"/>
        <v>46286 Rhade</v>
      </c>
      <c r="F82">
        <v>605552</v>
      </c>
      <c r="G82" t="s">
        <v>371</v>
      </c>
      <c r="H82" t="s">
        <v>230</v>
      </c>
      <c r="I82" t="s">
        <v>231</v>
      </c>
    </row>
    <row r="83" spans="3:9" x14ac:dyDescent="0.2">
      <c r="C83" t="str">
        <f t="shared" si="4"/>
        <v>Rheine; Sporthalle Emsland-Gymnasium</v>
      </c>
      <c r="D83" t="s">
        <v>235</v>
      </c>
      <c r="E83" s="69" t="str">
        <f t="shared" si="5"/>
        <v>48431 Rheine</v>
      </c>
      <c r="F83">
        <v>605526</v>
      </c>
      <c r="G83" t="s">
        <v>372</v>
      </c>
      <c r="H83" t="s">
        <v>232</v>
      </c>
      <c r="I83" t="s">
        <v>236</v>
      </c>
    </row>
    <row r="84" spans="3:9" x14ac:dyDescent="0.2">
      <c r="C84" t="str">
        <f t="shared" si="4"/>
        <v>Rheine; Kopernikussporthalle</v>
      </c>
      <c r="D84" t="s">
        <v>233</v>
      </c>
      <c r="E84" s="69" t="str">
        <f t="shared" si="5"/>
        <v>48429 Rheine</v>
      </c>
      <c r="F84">
        <v>605527</v>
      </c>
      <c r="G84" t="s">
        <v>373</v>
      </c>
      <c r="H84" t="s">
        <v>232</v>
      </c>
      <c r="I84" t="s">
        <v>234</v>
      </c>
    </row>
    <row r="85" spans="3:9" x14ac:dyDescent="0.2">
      <c r="C85" t="str">
        <f t="shared" si="4"/>
        <v>Rheine; Sporthalle Kaufm. Schulen</v>
      </c>
      <c r="D85" t="s">
        <v>398</v>
      </c>
      <c r="E85" s="69" t="str">
        <f t="shared" si="5"/>
        <v>48431 Rheine</v>
      </c>
      <c r="F85">
        <v>605530</v>
      </c>
      <c r="G85" t="s">
        <v>372</v>
      </c>
      <c r="H85" t="s">
        <v>232</v>
      </c>
      <c r="I85" t="s">
        <v>390</v>
      </c>
    </row>
    <row r="86" spans="3:9" x14ac:dyDescent="0.2">
      <c r="C86" t="str">
        <f t="shared" si="4"/>
        <v>Rheine; Sporthalle Euregio Gesamtschule II</v>
      </c>
      <c r="D86" t="s">
        <v>399</v>
      </c>
      <c r="E86" s="69" t="str">
        <f t="shared" si="5"/>
        <v>48429 Rheine</v>
      </c>
      <c r="F86">
        <v>606665</v>
      </c>
      <c r="G86" t="s">
        <v>373</v>
      </c>
      <c r="H86" t="s">
        <v>232</v>
      </c>
      <c r="I86" t="s">
        <v>391</v>
      </c>
    </row>
    <row r="87" spans="3:9" x14ac:dyDescent="0.2">
      <c r="C87" t="str">
        <f t="shared" si="4"/>
        <v>Saerbeck; Schulzentrum Saerbeck</v>
      </c>
      <c r="D87" t="s">
        <v>237</v>
      </c>
      <c r="E87" s="69" t="str">
        <f t="shared" si="5"/>
        <v>48369 Saerbeck</v>
      </c>
      <c r="F87">
        <v>605543</v>
      </c>
      <c r="G87" t="s">
        <v>374</v>
      </c>
      <c r="H87" t="s">
        <v>238</v>
      </c>
      <c r="I87" t="s">
        <v>239</v>
      </c>
    </row>
    <row r="88" spans="3:9" x14ac:dyDescent="0.2">
      <c r="C88" t="str">
        <f t="shared" si="4"/>
        <v>Sassenberg; Sporthalle Sassenberg</v>
      </c>
      <c r="D88" t="s">
        <v>51</v>
      </c>
      <c r="E88" s="69" t="str">
        <f t="shared" si="5"/>
        <v>48336 Sassenberg</v>
      </c>
      <c r="F88">
        <v>606642</v>
      </c>
      <c r="G88" t="s">
        <v>375</v>
      </c>
      <c r="H88" t="s">
        <v>240</v>
      </c>
      <c r="I88" t="s">
        <v>241</v>
      </c>
    </row>
    <row r="89" spans="3:9" x14ac:dyDescent="0.2">
      <c r="C89" t="str">
        <f t="shared" si="4"/>
        <v>Schöppingen; Sporthalle der Hauptschule</v>
      </c>
      <c r="D89" t="s">
        <v>242</v>
      </c>
      <c r="E89" s="69" t="str">
        <f t="shared" si="5"/>
        <v>48624 Schöppingen</v>
      </c>
      <c r="F89">
        <v>605102</v>
      </c>
      <c r="G89" t="s">
        <v>376</v>
      </c>
      <c r="H89" t="s">
        <v>243</v>
      </c>
      <c r="I89" t="s">
        <v>244</v>
      </c>
    </row>
    <row r="90" spans="3:9" x14ac:dyDescent="0.2">
      <c r="C90" t="str">
        <f t="shared" si="4"/>
        <v>Senden; Sporthalle (2) im Sportpark Senden</v>
      </c>
      <c r="D90" t="s">
        <v>84</v>
      </c>
      <c r="E90" s="69" t="str">
        <f t="shared" si="5"/>
        <v>48308 Senden</v>
      </c>
      <c r="F90">
        <v>606651</v>
      </c>
      <c r="G90" t="s">
        <v>377</v>
      </c>
      <c r="H90" t="s">
        <v>245</v>
      </c>
      <c r="I90" t="s">
        <v>247</v>
      </c>
    </row>
    <row r="91" spans="3:9" x14ac:dyDescent="0.2">
      <c r="C91" t="str">
        <f t="shared" si="4"/>
        <v>Senden; Neue Halle (1) im Sportpark Senden</v>
      </c>
      <c r="D91" t="s">
        <v>85</v>
      </c>
      <c r="E91" s="69" t="str">
        <f t="shared" si="5"/>
        <v>48308 Senden</v>
      </c>
      <c r="F91">
        <v>606655</v>
      </c>
      <c r="G91" t="s">
        <v>377</v>
      </c>
      <c r="H91" t="s">
        <v>245</v>
      </c>
      <c r="I91" t="s">
        <v>246</v>
      </c>
    </row>
    <row r="92" spans="3:9" x14ac:dyDescent="0.2">
      <c r="C92" t="str">
        <f t="shared" si="4"/>
        <v>Sendenhorst; Westtorsporthalle Sendenhorst</v>
      </c>
      <c r="D92" t="s">
        <v>82</v>
      </c>
      <c r="E92" s="69" t="str">
        <f t="shared" si="5"/>
        <v>48324 Sendenhorst</v>
      </c>
      <c r="F92">
        <v>606612</v>
      </c>
      <c r="G92" t="s">
        <v>378</v>
      </c>
      <c r="H92" t="s">
        <v>248</v>
      </c>
      <c r="I92" t="s">
        <v>250</v>
      </c>
    </row>
    <row r="93" spans="3:9" x14ac:dyDescent="0.2">
      <c r="C93" t="str">
        <f t="shared" si="4"/>
        <v>Sendenhorst; Realschule St.-Martin-Sporthalle Sendenhorst</v>
      </c>
      <c r="D93" t="s">
        <v>83</v>
      </c>
      <c r="E93" s="69" t="str">
        <f t="shared" si="5"/>
        <v>48324 Sendenhorst</v>
      </c>
      <c r="F93">
        <v>606646</v>
      </c>
      <c r="G93" t="s">
        <v>378</v>
      </c>
      <c r="H93" t="s">
        <v>248</v>
      </c>
      <c r="I93" t="s">
        <v>249</v>
      </c>
    </row>
    <row r="94" spans="3:9" x14ac:dyDescent="0.2">
      <c r="C94" t="str">
        <f t="shared" si="4"/>
        <v>Stadtlohn; Sporthalle Geschwister-Scholl-Gymnasium</v>
      </c>
      <c r="D94" t="s">
        <v>254</v>
      </c>
      <c r="E94" s="69" t="str">
        <f t="shared" si="5"/>
        <v>48703 Stadtlohn</v>
      </c>
      <c r="F94">
        <v>605053</v>
      </c>
      <c r="G94" t="s">
        <v>379</v>
      </c>
      <c r="H94" t="s">
        <v>252</v>
      </c>
      <c r="I94" t="s">
        <v>255</v>
      </c>
    </row>
    <row r="95" spans="3:9" x14ac:dyDescent="0.2">
      <c r="C95" t="str">
        <f t="shared" si="4"/>
        <v>Stadtlohn; Burgsporthalle</v>
      </c>
      <c r="D95" t="s">
        <v>251</v>
      </c>
      <c r="E95" s="69" t="str">
        <f t="shared" si="5"/>
        <v>48703 Stadtlohn</v>
      </c>
      <c r="F95">
        <v>605532</v>
      </c>
      <c r="G95" t="s">
        <v>379</v>
      </c>
      <c r="H95" t="s">
        <v>252</v>
      </c>
      <c r="I95" t="s">
        <v>253</v>
      </c>
    </row>
    <row r="96" spans="3:9" x14ac:dyDescent="0.2">
      <c r="C96" t="str">
        <f t="shared" si="4"/>
        <v>Steinfurt-Borghorst; Sporthalle Nicomedes</v>
      </c>
      <c r="D96" t="s">
        <v>258</v>
      </c>
      <c r="E96" s="69" t="str">
        <f t="shared" si="5"/>
        <v>48565 Steinfurt-Borghorst</v>
      </c>
      <c r="F96">
        <v>605506</v>
      </c>
      <c r="G96" t="s">
        <v>380</v>
      </c>
      <c r="H96" t="s">
        <v>257</v>
      </c>
      <c r="I96" t="s">
        <v>259</v>
      </c>
    </row>
    <row r="97" spans="3:9" x14ac:dyDescent="0.2">
      <c r="C97" t="str">
        <f t="shared" si="4"/>
        <v>Steinfurt-Borghorst; Sporthalle an der Realschule</v>
      </c>
      <c r="D97" t="s">
        <v>256</v>
      </c>
      <c r="E97" s="69" t="str">
        <f t="shared" si="5"/>
        <v>48565 Steinfurt-Borghorst</v>
      </c>
      <c r="F97">
        <v>605536</v>
      </c>
      <c r="G97" t="s">
        <v>380</v>
      </c>
      <c r="H97" t="s">
        <v>257</v>
      </c>
      <c r="I97" t="s">
        <v>392</v>
      </c>
    </row>
    <row r="98" spans="3:9" x14ac:dyDescent="0.2">
      <c r="C98" t="str">
        <f t="shared" si="4"/>
        <v>Steinfurt-Burgsteinfurt; Dreifachhalle der Schule am Bagno</v>
      </c>
      <c r="D98" t="s">
        <v>260</v>
      </c>
      <c r="E98" s="69" t="str">
        <f t="shared" si="5"/>
        <v>48565 Steinfurt-Burgsteinfurt</v>
      </c>
      <c r="F98">
        <v>605508</v>
      </c>
      <c r="G98" t="s">
        <v>380</v>
      </c>
      <c r="H98" t="s">
        <v>261</v>
      </c>
      <c r="I98" t="s">
        <v>262</v>
      </c>
    </row>
    <row r="99" spans="3:9" x14ac:dyDescent="0.2">
      <c r="C99" t="str">
        <f t="shared" ref="C99:C113" si="6">H99&amp;"; "&amp;D99</f>
        <v>Steinfurt-Burgsteinfurt; Kreissporthalle der Wirtschaftsschulen</v>
      </c>
      <c r="D99" t="s">
        <v>263</v>
      </c>
      <c r="E99" s="69" t="str">
        <f t="shared" ref="E99:E113" si="7">G99&amp;" "&amp;H99</f>
        <v>48565 Steinfurt-Burgsteinfurt</v>
      </c>
      <c r="F99">
        <v>605539</v>
      </c>
      <c r="G99" t="s">
        <v>380</v>
      </c>
      <c r="H99" t="s">
        <v>261</v>
      </c>
      <c r="I99" t="s">
        <v>264</v>
      </c>
    </row>
    <row r="100" spans="3:9" x14ac:dyDescent="0.2">
      <c r="C100" t="str">
        <f t="shared" si="6"/>
        <v>Steinfurt-Burgsteinfurt; Willibrordsporthalle</v>
      </c>
      <c r="D100" t="s">
        <v>265</v>
      </c>
      <c r="E100" s="69" t="str">
        <f t="shared" si="7"/>
        <v>48565 Steinfurt-Burgsteinfurt</v>
      </c>
      <c r="F100">
        <v>605553</v>
      </c>
      <c r="G100" t="s">
        <v>380</v>
      </c>
      <c r="H100" t="s">
        <v>261</v>
      </c>
      <c r="I100" t="s">
        <v>266</v>
      </c>
    </row>
    <row r="101" spans="3:9" x14ac:dyDescent="0.2">
      <c r="C101" t="str">
        <f t="shared" si="6"/>
        <v>Südlohn; Jakobi Sporthalle Oeding</v>
      </c>
      <c r="D101" t="s">
        <v>400</v>
      </c>
      <c r="E101" s="69" t="str">
        <f t="shared" si="7"/>
        <v>46354 Südlohn</v>
      </c>
      <c r="F101">
        <v>605538</v>
      </c>
      <c r="G101" t="s">
        <v>381</v>
      </c>
      <c r="H101" t="s">
        <v>267</v>
      </c>
      <c r="I101" t="s">
        <v>393</v>
      </c>
    </row>
    <row r="102" spans="3:9" x14ac:dyDescent="0.2">
      <c r="C102" t="str">
        <f t="shared" si="6"/>
        <v>Telgte; Schulzentrum Telgte</v>
      </c>
      <c r="D102" t="s">
        <v>53</v>
      </c>
      <c r="E102" s="69" t="str">
        <f t="shared" si="7"/>
        <v>48291 Telgte</v>
      </c>
      <c r="F102">
        <v>606613</v>
      </c>
      <c r="G102" t="s">
        <v>382</v>
      </c>
      <c r="H102" t="s">
        <v>268</v>
      </c>
      <c r="I102" t="s">
        <v>269</v>
      </c>
    </row>
    <row r="103" spans="3:9" x14ac:dyDescent="0.2">
      <c r="C103" t="str">
        <f t="shared" si="6"/>
        <v>Telgte; Schulzentrum Telgte - kl. Halle</v>
      </c>
      <c r="D103" t="s">
        <v>87</v>
      </c>
      <c r="E103" s="69" t="str">
        <f t="shared" si="7"/>
        <v>48291 Telgte</v>
      </c>
      <c r="F103">
        <v>606637</v>
      </c>
      <c r="G103" t="s">
        <v>382</v>
      </c>
      <c r="H103" t="s">
        <v>268</v>
      </c>
      <c r="I103" t="s">
        <v>269</v>
      </c>
    </row>
    <row r="104" spans="3:9" x14ac:dyDescent="0.2">
      <c r="C104" t="str">
        <f t="shared" si="6"/>
        <v>Telgte; Schulzentrum Telgte - Neue Halle</v>
      </c>
      <c r="D104" t="s">
        <v>88</v>
      </c>
      <c r="E104" s="69" t="str">
        <f t="shared" si="7"/>
        <v>48291 Telgte</v>
      </c>
      <c r="F104">
        <v>606658</v>
      </c>
      <c r="G104" t="s">
        <v>382</v>
      </c>
      <c r="H104" t="s">
        <v>268</v>
      </c>
      <c r="I104" t="s">
        <v>269</v>
      </c>
    </row>
    <row r="105" spans="3:9" x14ac:dyDescent="0.2">
      <c r="C105" t="str">
        <f t="shared" si="6"/>
        <v>Telgte-Westbevern; Sporthalle Westbevern</v>
      </c>
      <c r="D105" t="s">
        <v>52</v>
      </c>
      <c r="E105" s="69" t="str">
        <f t="shared" si="7"/>
        <v>48291 Telgte-Westbevern</v>
      </c>
      <c r="F105">
        <v>606644</v>
      </c>
      <c r="G105" t="s">
        <v>382</v>
      </c>
      <c r="H105" t="s">
        <v>270</v>
      </c>
      <c r="I105" t="s">
        <v>271</v>
      </c>
    </row>
    <row r="106" spans="3:9" x14ac:dyDescent="0.2">
      <c r="C106" t="str">
        <f t="shared" si="6"/>
        <v>Vreden; Hamalandhalle</v>
      </c>
      <c r="D106" t="s">
        <v>272</v>
      </c>
      <c r="E106" s="69" t="str">
        <f t="shared" si="7"/>
        <v>48691 Vreden</v>
      </c>
      <c r="F106">
        <v>605504</v>
      </c>
      <c r="G106" t="s">
        <v>383</v>
      </c>
      <c r="H106" t="s">
        <v>273</v>
      </c>
      <c r="I106" t="s">
        <v>274</v>
      </c>
    </row>
    <row r="107" spans="3:9" x14ac:dyDescent="0.2">
      <c r="C107" t="str">
        <f t="shared" si="6"/>
        <v>Vreden; Walberthalle</v>
      </c>
      <c r="D107" t="s">
        <v>275</v>
      </c>
      <c r="E107" s="69" t="str">
        <f t="shared" si="7"/>
        <v>48691 Vreden</v>
      </c>
      <c r="F107">
        <v>605514</v>
      </c>
      <c r="G107" t="s">
        <v>383</v>
      </c>
      <c r="H107" t="s">
        <v>273</v>
      </c>
      <c r="I107" t="s">
        <v>276</v>
      </c>
    </row>
    <row r="108" spans="3:9" x14ac:dyDescent="0.2">
      <c r="C108" t="str">
        <f t="shared" si="6"/>
        <v>Warendorf; Marienschule Warendorf</v>
      </c>
      <c r="D108" t="s">
        <v>54</v>
      </c>
      <c r="E108" s="69" t="str">
        <f t="shared" si="7"/>
        <v>48231 Warendorf</v>
      </c>
      <c r="F108">
        <v>606614</v>
      </c>
      <c r="G108" t="s">
        <v>384</v>
      </c>
      <c r="H108" t="s">
        <v>277</v>
      </c>
      <c r="I108" t="s">
        <v>279</v>
      </c>
    </row>
    <row r="109" spans="3:9" x14ac:dyDescent="0.2">
      <c r="C109" t="str">
        <f t="shared" si="6"/>
        <v>Warendorf; BW-Sportschule Warendorf A</v>
      </c>
      <c r="D109" t="s">
        <v>90</v>
      </c>
      <c r="E109" s="69" t="str">
        <f t="shared" si="7"/>
        <v>48231 Warendorf</v>
      </c>
      <c r="F109">
        <v>606615</v>
      </c>
      <c r="G109" t="s">
        <v>384</v>
      </c>
      <c r="H109" t="s">
        <v>277</v>
      </c>
      <c r="I109" t="s">
        <v>278</v>
      </c>
    </row>
    <row r="110" spans="3:9" x14ac:dyDescent="0.2">
      <c r="C110" t="str">
        <f t="shared" si="6"/>
        <v>Westerkappeln; Dreifachsporthalle</v>
      </c>
      <c r="D110" t="s">
        <v>308</v>
      </c>
      <c r="E110" s="69" t="str">
        <f t="shared" si="7"/>
        <v>49492 Westerkappeln</v>
      </c>
      <c r="F110">
        <v>605579</v>
      </c>
      <c r="G110" t="s">
        <v>385</v>
      </c>
      <c r="H110" t="s">
        <v>309</v>
      </c>
      <c r="I110" t="s">
        <v>317</v>
      </c>
    </row>
    <row r="111" spans="3:9" x14ac:dyDescent="0.2">
      <c r="C111" t="str">
        <f t="shared" si="6"/>
        <v>Wettringen; Zweifachhalle Sportzentrum</v>
      </c>
      <c r="D111" t="s">
        <v>280</v>
      </c>
      <c r="E111" s="69" t="str">
        <f t="shared" si="7"/>
        <v>48493 Wettringen</v>
      </c>
      <c r="F111">
        <v>605533</v>
      </c>
      <c r="G111" t="s">
        <v>386</v>
      </c>
      <c r="H111" t="s">
        <v>281</v>
      </c>
      <c r="I111" t="s">
        <v>318</v>
      </c>
    </row>
    <row r="112" spans="3:9" x14ac:dyDescent="0.2">
      <c r="E112" s="69"/>
    </row>
    <row r="113" spans="5:5" x14ac:dyDescent="0.2">
      <c r="E113" s="69"/>
    </row>
    <row r="114" spans="5:5" x14ac:dyDescent="0.2">
      <c r="E114" s="69"/>
    </row>
    <row r="115" spans="5:5" x14ac:dyDescent="0.2">
      <c r="E115" s="69"/>
    </row>
    <row r="116" spans="5:5" x14ac:dyDescent="0.2">
      <c r="E116" s="6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Abrechnung</vt:lpstr>
      <vt:lpstr>Listen</vt:lpstr>
      <vt:lpstr>Abrechnung!Druckbereich</vt:lpstr>
      <vt:lpstr>Halle</vt:lpstr>
      <vt:lpstr>Hallen</vt:lpstr>
      <vt:lpstr>hallenverz</vt:lpstr>
      <vt:lpstr>Ligen</vt:lpstr>
    </vt:vector>
  </TitlesOfParts>
  <Company>GAD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Heins</dc:creator>
  <cp:lastModifiedBy>Marcus Heins</cp:lastModifiedBy>
  <cp:lastPrinted>2025-03-01T21:27:41Z</cp:lastPrinted>
  <dcterms:created xsi:type="dcterms:W3CDTF">2011-03-07T10:29:48Z</dcterms:created>
  <dcterms:modified xsi:type="dcterms:W3CDTF">2025-03-02T11:39:38Z</dcterms:modified>
</cp:coreProperties>
</file>